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firstSheet="2" activeTab="2"/>
  </bookViews>
  <sheets>
    <sheet name="Prezenční listina" sheetId="1" state="hidden" r:id="rId1"/>
    <sheet name="Startovní listina" sheetId="2" state="hidden" r:id="rId2"/>
    <sheet name="Výsledková listina" sheetId="3" r:id="rId3"/>
    <sheet name="Běh přes přehradu" sheetId="4" state="hidden" r:id="rId4"/>
  </sheets>
  <definedNames>
    <definedName name="_xlnm.Print_Area" localSheetId="3">'Běh přes přehradu'!$A$1:$H$26</definedName>
    <definedName name="_xlnm.Print_Area" localSheetId="0">'Prezenční listina'!$A$1:$H$51</definedName>
    <definedName name="_xlnm.Print_Area" localSheetId="1">'Startovní listina'!$A$1:$G$72</definedName>
    <definedName name="_xlnm.Print_Area" localSheetId="2">'Výsledková listina'!$A$1:$I$72</definedName>
  </definedNames>
  <calcPr fullCalcOnLoad="1"/>
</workbook>
</file>

<file path=xl/sharedStrings.xml><?xml version="1.0" encoding="utf-8"?>
<sst xmlns="http://schemas.openxmlformats.org/spreadsheetml/2006/main" count="342" uniqueCount="235">
  <si>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</si>
  <si>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</si>
  <si>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</si>
  <si>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</si>
  <si>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</si>
  <si>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</si>
  <si>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</si>
  <si>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</si>
  <si>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</si>
  <si>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Celkové pořadí</t>
  </si>
  <si>
    <t>Pořadí v kategorii</t>
  </si>
  <si>
    <t>Rok nastavit v buňce O2</t>
  </si>
  <si>
    <t>,</t>
  </si>
  <si>
    <t>A:</t>
  </si>
  <si>
    <t>B:</t>
  </si>
  <si>
    <t>C:</t>
  </si>
  <si>
    <t>D:</t>
  </si>
  <si>
    <t>E:</t>
  </si>
  <si>
    <t>F:</t>
  </si>
  <si>
    <t>G:</t>
  </si>
  <si>
    <t>H:</t>
  </si>
  <si>
    <t>Počet přihlášených v jednotlivých kategoriích</t>
  </si>
  <si>
    <t>Celkem startujících</t>
  </si>
  <si>
    <t>Špičák</t>
  </si>
  <si>
    <t>Pavel</t>
  </si>
  <si>
    <t>Vyškov</t>
  </si>
  <si>
    <t>Navrátil</t>
  </si>
  <si>
    <t>Miroslav</t>
  </si>
  <si>
    <t>Tišnov</t>
  </si>
  <si>
    <t>Kuneš</t>
  </si>
  <si>
    <t>David</t>
  </si>
  <si>
    <t>Novotný</t>
  </si>
  <si>
    <t>Libor</t>
  </si>
  <si>
    <t>Kuřim</t>
  </si>
  <si>
    <t>Hübner</t>
  </si>
  <si>
    <t>Tomáš</t>
  </si>
  <si>
    <t>SDH Bolešín</t>
  </si>
  <si>
    <t>Veškrna</t>
  </si>
  <si>
    <t>Ivan</t>
  </si>
  <si>
    <t>Brno</t>
  </si>
  <si>
    <t>Procházková</t>
  </si>
  <si>
    <t>Tereza</t>
  </si>
  <si>
    <t>Ořechov</t>
  </si>
  <si>
    <t>Krátká</t>
  </si>
  <si>
    <t>Anna</t>
  </si>
  <si>
    <t>Hvězda SKP Pardubice</t>
  </si>
  <si>
    <t>Krátký</t>
  </si>
  <si>
    <t>Josef</t>
  </si>
  <si>
    <t>Konečný</t>
  </si>
  <si>
    <t>Jaroslav</t>
  </si>
  <si>
    <t>O2 Czech Republic Popůvky</t>
  </si>
  <si>
    <t>Tesařová</t>
  </si>
  <si>
    <t>Marie</t>
  </si>
  <si>
    <t>Křižanov</t>
  </si>
  <si>
    <t>doprava</t>
  </si>
  <si>
    <t>Glier</t>
  </si>
  <si>
    <t>Michal</t>
  </si>
  <si>
    <t>Moravská Slávia Brno</t>
  </si>
  <si>
    <t>Kratochvíl</t>
  </si>
  <si>
    <t>SDH Hluboké</t>
  </si>
  <si>
    <t>Krejčová</t>
  </si>
  <si>
    <t>Magda</t>
  </si>
  <si>
    <t>Janek</t>
  </si>
  <si>
    <t>Petr</t>
  </si>
  <si>
    <t>Komárková</t>
  </si>
  <si>
    <t>Zdeňka</t>
  </si>
  <si>
    <t>Štach</t>
  </si>
  <si>
    <t>Martin</t>
  </si>
  <si>
    <t>Bílovice nad Svitavou</t>
  </si>
  <si>
    <t>Kupka</t>
  </si>
  <si>
    <t>Lukovany</t>
  </si>
  <si>
    <t>Uchytil</t>
  </si>
  <si>
    <t>Bořivoj</t>
  </si>
  <si>
    <t>Brno - Bystrc</t>
  </si>
  <si>
    <t>Procházka</t>
  </si>
  <si>
    <t>Bystřice nad Pernštejnem</t>
  </si>
  <si>
    <t>Baciu</t>
  </si>
  <si>
    <t>Serban</t>
  </si>
  <si>
    <t>RUMUNSKO</t>
  </si>
  <si>
    <t>Jaskulka</t>
  </si>
  <si>
    <t>Kropáček</t>
  </si>
  <si>
    <t>Sedlák</t>
  </si>
  <si>
    <t>MK Seitl Ostrava</t>
  </si>
  <si>
    <t>Šorf</t>
  </si>
  <si>
    <t>Ivo</t>
  </si>
  <si>
    <t>ABND Racing Team Bystřice nad Pernštejnem</t>
  </si>
  <si>
    <t>Štýbnar</t>
  </si>
  <si>
    <t>Zbyněk</t>
  </si>
  <si>
    <t>Běřec Vysočiny Jihlava</t>
  </si>
  <si>
    <t>Nosek</t>
  </si>
  <si>
    <t>ASK Slavkov u Brna</t>
  </si>
  <si>
    <t>Fučík</t>
  </si>
  <si>
    <t>Prosetín</t>
  </si>
  <si>
    <t>Ulrich</t>
  </si>
  <si>
    <t>Zdeněk</t>
  </si>
  <si>
    <t>VELUX Vyškov</t>
  </si>
  <si>
    <t>Jalůvka</t>
  </si>
  <si>
    <t>Koudelka</t>
  </si>
  <si>
    <t>Kříž</t>
  </si>
  <si>
    <t>Leoš</t>
  </si>
  <si>
    <t>Mareš</t>
  </si>
  <si>
    <t>Bohumil</t>
  </si>
  <si>
    <t>LEAR Brno</t>
  </si>
  <si>
    <t>Pokorný</t>
  </si>
  <si>
    <t>Václav</t>
  </si>
  <si>
    <t>Čípová</t>
  </si>
  <si>
    <t>Magdaléna</t>
  </si>
  <si>
    <t>Bystré</t>
  </si>
  <si>
    <t>Čípa</t>
  </si>
  <si>
    <t>Jiří</t>
  </si>
  <si>
    <t>Barešová</t>
  </si>
  <si>
    <t>Milada</t>
  </si>
  <si>
    <t>Kunštát</t>
  </si>
  <si>
    <t>Horný</t>
  </si>
  <si>
    <t>SVČ Ledeč nad Sázavou</t>
  </si>
  <si>
    <t>Vít</t>
  </si>
  <si>
    <t>Liga 100 Olomouc</t>
  </si>
  <si>
    <t>Suchý</t>
  </si>
  <si>
    <t>Karel</t>
  </si>
  <si>
    <t>Atletic Třebíč</t>
  </si>
  <si>
    <t>Pozler</t>
  </si>
  <si>
    <t>Hradec Králové</t>
  </si>
  <si>
    <t>Rozkoš</t>
  </si>
  <si>
    <t>Hrdina</t>
  </si>
  <si>
    <t>Skřivánková</t>
  </si>
  <si>
    <t>Dana</t>
  </si>
  <si>
    <t>LRS Vyškov</t>
  </si>
  <si>
    <t>Skřivánek</t>
  </si>
  <si>
    <t>Lauterbachová</t>
  </si>
  <si>
    <t>Lucie</t>
  </si>
  <si>
    <t>Líšnice</t>
  </si>
  <si>
    <t>Ožana</t>
  </si>
  <si>
    <t>TJ Nové Město na Moravě</t>
  </si>
  <si>
    <t>Jílek</t>
  </si>
  <si>
    <t>Kocur</t>
  </si>
  <si>
    <t>Lukáš</t>
  </si>
  <si>
    <t>Kunešová</t>
  </si>
  <si>
    <t>Monika</t>
  </si>
  <si>
    <t>Vincent</t>
  </si>
  <si>
    <t>Violeta</t>
  </si>
  <si>
    <t>Slavíčková</t>
  </si>
  <si>
    <t>Vranov u Brna</t>
  </si>
  <si>
    <t>Rubič</t>
  </si>
  <si>
    <t>Daniel</t>
  </si>
  <si>
    <t>New Balance Team</t>
  </si>
  <si>
    <t>Šebellová</t>
  </si>
  <si>
    <t>Šárka</t>
  </si>
  <si>
    <t>Domanín</t>
  </si>
  <si>
    <t>Kašparová</t>
  </si>
  <si>
    <t>Věra</t>
  </si>
  <si>
    <t>Jakub</t>
  </si>
  <si>
    <t>Šebelle</t>
  </si>
  <si>
    <t>Řehůřek</t>
  </si>
  <si>
    <t>Vír</t>
  </si>
  <si>
    <t>Moravský Krumlov</t>
  </si>
  <si>
    <t>Scherrer</t>
  </si>
  <si>
    <t>Jroslav</t>
  </si>
  <si>
    <t>Orel Moravské Budějovice</t>
  </si>
  <si>
    <t>Štěpán</t>
  </si>
  <si>
    <t>Jihlava</t>
  </si>
  <si>
    <t>Hejtmánek</t>
  </si>
  <si>
    <t>Zavadil</t>
  </si>
  <si>
    <t>Alexandr</t>
  </si>
  <si>
    <t>Jeseník</t>
  </si>
  <si>
    <t>Hýblová</t>
  </si>
  <si>
    <t>Hrušovany u Brna</t>
  </si>
  <si>
    <t>Hýbl</t>
  </si>
  <si>
    <t>Czerný</t>
  </si>
  <si>
    <t>Karviná</t>
  </si>
  <si>
    <t>Kolman</t>
  </si>
  <si>
    <t>Posilovna Průvan</t>
  </si>
  <si>
    <t>Kaše</t>
  </si>
  <si>
    <t>Club běžeckých outsiderů</t>
  </si>
  <si>
    <t>Živný</t>
  </si>
  <si>
    <t>Dominik</t>
  </si>
  <si>
    <t>Krejzek</t>
  </si>
  <si>
    <t>Richard</t>
  </si>
  <si>
    <t>Janů</t>
  </si>
  <si>
    <t>Hlinné</t>
  </si>
  <si>
    <t>Jan</t>
  </si>
  <si>
    <t>Raclavský</t>
  </si>
  <si>
    <t>Vlastimil</t>
  </si>
  <si>
    <t>Lenhart</t>
  </si>
  <si>
    <t>Němec</t>
  </si>
  <si>
    <t>Roman</t>
  </si>
  <si>
    <t>Brna</t>
  </si>
  <si>
    <t>Krejčí</t>
  </si>
  <si>
    <t>Tajfun Litomyšl</t>
  </si>
  <si>
    <t>Žejšek</t>
  </si>
  <si>
    <t>Kašpaři VM</t>
  </si>
  <si>
    <t>Kopecká</t>
  </si>
  <si>
    <t>Michaela</t>
  </si>
  <si>
    <t>Kometky Boskovice</t>
  </si>
  <si>
    <t>Ladislav</t>
  </si>
  <si>
    <t>Mokrá</t>
  </si>
  <si>
    <t>Kašová</t>
  </si>
  <si>
    <t>Hana</t>
  </si>
  <si>
    <t>BARNEX SPORT Brno</t>
  </si>
  <si>
    <t>Vintrlík</t>
  </si>
  <si>
    <t>Křepice</t>
  </si>
  <si>
    <t>Dřímalová</t>
  </si>
  <si>
    <t>Martina</t>
  </si>
  <si>
    <t>Štěpánek</t>
  </si>
  <si>
    <t>Popůvky</t>
  </si>
  <si>
    <t>Bečička</t>
  </si>
  <si>
    <t>HAL 3000 Brno</t>
  </si>
  <si>
    <t>Milka</t>
  </si>
  <si>
    <t>Dostálová</t>
  </si>
  <si>
    <t>Vendula</t>
  </si>
  <si>
    <t>Pivec</t>
  </si>
  <si>
    <t>Forýtková</t>
  </si>
  <si>
    <t>Žaneta</t>
  </si>
  <si>
    <t>Praha</t>
  </si>
  <si>
    <t>Lenka</t>
  </si>
  <si>
    <t>KERTEAM</t>
  </si>
  <si>
    <t>Molva</t>
  </si>
  <si>
    <t>František</t>
  </si>
  <si>
    <t>Sokol Jihlava</t>
  </si>
  <si>
    <t>Kalich</t>
  </si>
  <si>
    <t>Radim</t>
  </si>
  <si>
    <t>Odranec</t>
  </si>
  <si>
    <t>Kryštof</t>
  </si>
  <si>
    <t>Prokop</t>
  </si>
  <si>
    <t>Onřej</t>
  </si>
  <si>
    <t>ČAU Brno</t>
  </si>
  <si>
    <t>Tyleček</t>
  </si>
  <si>
    <t>Brno - Jundrov</t>
  </si>
  <si>
    <t>Žila</t>
  </si>
  <si>
    <t>Miloš</t>
  </si>
  <si>
    <t>VHS Brno</t>
  </si>
  <si>
    <t>Budišová</t>
  </si>
  <si>
    <t>Lomnice</t>
  </si>
  <si>
    <t>Vojtěch</t>
  </si>
  <si>
    <t>Klusák</t>
  </si>
  <si>
    <t>Čech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</si>
</sst>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h:mm:ss;@"/>
    <numFmt numFmtId="166" formatCode="[$-F800]dddd\,\ mmmm\ dd\,\ yyyy"/>
    <numFmt numFmtId="167" formatCode="[$-405]d\.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3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6" tint="0.40000998973846436"/>
        </stop>
        <stop position="1">
          <color rgb="FFFFFF00"/>
        </stop>
      </gradientFill>
    </fill>
    <fill>
      <gradientFill type="path" left="0.5" right="0.5" top="0.5" bottom="0.5">
        <stop position="0">
          <color theme="6" tint="0.40000998973846436"/>
        </stop>
        <stop position="1">
          <color rgb="FFFFFF00"/>
        </stop>
      </gradientFill>
    </fill>
    <fill>
      <gradientFill type="path" left="0.5" right="0.5" top="0.5" bottom="0.5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5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5" borderId="13" xfId="0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164" fontId="3" fillId="34" borderId="10" xfId="0" applyNumberFormat="1" applyFont="1" applyFill="1" applyBorder="1" applyAlignment="1" applyProtection="1">
      <alignment horizontal="center" vertical="distributed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distributed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9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5" fillId="37" borderId="21" xfId="0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 hidden="1" locked="0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0" fontId="4" fillId="0" borderId="12" xfId="0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19" xfId="0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11" xfId="0" applyFont="1" applyBorder="1" applyAlignment="1" applyProtection="1">
      <alignment/>
      <protection locked="0"/>
    </xf>
    <xf numFmtId="0" fontId="56" fillId="0" borderId="11" xfId="0" applyFont="1" applyFill="1" applyBorder="1" applyAlignment="1" applyProtection="1">
      <alignment horizontal="center"/>
      <protection locked="0"/>
    </xf>
    <xf numFmtId="0" fontId="57" fillId="0" borderId="11" xfId="0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 horizontal="center"/>
      <protection hidden="1" locked="0"/>
    </xf>
    <xf numFmtId="165" fontId="4" fillId="0" borderId="12" xfId="0" applyNumberFormat="1" applyFont="1" applyFill="1" applyBorder="1" applyAlignment="1" applyProtection="1">
      <alignment horizontal="center"/>
      <protection hidden="1" locked="0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65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36" borderId="0" xfId="0" applyFill="1" applyAlignment="1" applyProtection="1">
      <alignment/>
      <protection hidden="1"/>
    </xf>
    <xf numFmtId="0" fontId="3" fillId="34" borderId="38" xfId="0" applyFont="1" applyFill="1" applyBorder="1" applyAlignment="1" applyProtection="1">
      <alignment horizontal="center" vertical="distributed"/>
      <protection hidden="1"/>
    </xf>
    <xf numFmtId="0" fontId="3" fillId="34" borderId="39" xfId="0" applyFont="1" applyFill="1" applyBorder="1" applyAlignment="1" applyProtection="1">
      <alignment horizontal="center" vertical="distributed"/>
      <protection hidden="1"/>
    </xf>
    <xf numFmtId="0" fontId="3" fillId="34" borderId="39" xfId="0" applyFont="1" applyFill="1" applyBorder="1" applyAlignment="1" applyProtection="1">
      <alignment horizontal="center" vertical="center"/>
      <protection hidden="1"/>
    </xf>
    <xf numFmtId="0" fontId="3" fillId="34" borderId="40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18" fillId="0" borderId="41" xfId="0" applyFont="1" applyFill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165" fontId="5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36" borderId="0" xfId="0" applyFont="1" applyFill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65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36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3" fillId="34" borderId="42" xfId="0" applyFont="1" applyFill="1" applyBorder="1" applyAlignment="1" applyProtection="1">
      <alignment horizontal="center"/>
      <protection hidden="1"/>
    </xf>
    <xf numFmtId="0" fontId="3" fillId="34" borderId="43" xfId="0" applyFont="1" applyFill="1" applyBorder="1" applyAlignment="1" applyProtection="1">
      <alignment horizontal="center"/>
      <protection hidden="1"/>
    </xf>
    <xf numFmtId="0" fontId="3" fillId="34" borderId="44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 vertical="distributed"/>
      <protection hidden="1"/>
    </xf>
    <xf numFmtId="0" fontId="7" fillId="0" borderId="46" xfId="0" applyFont="1" applyFill="1" applyBorder="1" applyAlignment="1" applyProtection="1">
      <alignment horizontal="center" vertical="distributed"/>
      <protection hidden="1"/>
    </xf>
    <xf numFmtId="0" fontId="7" fillId="0" borderId="47" xfId="0" applyFont="1" applyFill="1" applyBorder="1" applyAlignment="1" applyProtection="1">
      <alignment horizontal="center" vertical="distributed"/>
      <protection hidden="1"/>
    </xf>
    <xf numFmtId="0" fontId="14" fillId="38" borderId="48" xfId="0" applyFont="1" applyFill="1" applyBorder="1" applyAlignment="1" applyProtection="1">
      <alignment horizontal="center" vertical="center"/>
      <protection/>
    </xf>
    <xf numFmtId="0" fontId="14" fillId="39" borderId="49" xfId="0" applyFont="1" applyFill="1" applyBorder="1" applyAlignment="1" applyProtection="1">
      <alignment horizontal="center" vertical="center"/>
      <protection/>
    </xf>
    <xf numFmtId="0" fontId="14" fillId="4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166" fontId="6" fillId="0" borderId="54" xfId="0" applyNumberFormat="1" applyFont="1" applyFill="1" applyBorder="1" applyAlignment="1" applyProtection="1">
      <alignment horizontal="center"/>
      <protection hidden="1"/>
    </xf>
    <xf numFmtId="166" fontId="6" fillId="0" borderId="55" xfId="0" applyNumberFormat="1" applyFont="1" applyFill="1" applyBorder="1" applyAlignment="1" applyProtection="1">
      <alignment horizontal="center"/>
      <protection hidden="1"/>
    </xf>
    <xf numFmtId="166" fontId="6" fillId="0" borderId="56" xfId="0" applyNumberFormat="1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58" xfId="0" applyFont="1" applyFill="1" applyBorder="1" applyAlignment="1" applyProtection="1">
      <alignment horizontal="center"/>
      <protection hidden="1"/>
    </xf>
    <xf numFmtId="0" fontId="13" fillId="41" borderId="51" xfId="0" applyFont="1" applyFill="1" applyBorder="1" applyAlignment="1" applyProtection="1">
      <alignment horizontal="center" vertical="center" wrapText="1"/>
      <protection/>
    </xf>
    <xf numFmtId="0" fontId="13" fillId="41" borderId="53" xfId="0" applyFont="1" applyFill="1" applyBorder="1" applyAlignment="1" applyProtection="1">
      <alignment horizontal="center" vertical="center" wrapText="1"/>
      <protection/>
    </xf>
    <xf numFmtId="0" fontId="13" fillId="41" borderId="54" xfId="0" applyFont="1" applyFill="1" applyBorder="1" applyAlignment="1" applyProtection="1">
      <alignment horizontal="center" vertical="center" wrapText="1"/>
      <protection/>
    </xf>
    <xf numFmtId="0" fontId="13" fillId="41" borderId="56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166" fontId="6" fillId="0" borderId="54" xfId="0" applyNumberFormat="1" applyFont="1" applyFill="1" applyBorder="1" applyAlignment="1" applyProtection="1">
      <alignment horizontal="center" vertical="center"/>
      <protection hidden="1"/>
    </xf>
    <xf numFmtId="166" fontId="6" fillId="0" borderId="55" xfId="0" applyNumberFormat="1" applyFont="1" applyFill="1" applyBorder="1" applyAlignment="1" applyProtection="1">
      <alignment horizontal="center" vertical="center"/>
      <protection hidden="1"/>
    </xf>
    <xf numFmtId="166" fontId="6" fillId="0" borderId="56" xfId="0" applyNumberFormat="1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58" xfId="0" applyFont="1" applyFill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166" fontId="15" fillId="0" borderId="54" xfId="0" applyNumberFormat="1" applyFont="1" applyBorder="1" applyAlignment="1" applyProtection="1">
      <alignment horizontal="center" vertical="center"/>
      <protection hidden="1"/>
    </xf>
    <xf numFmtId="166" fontId="15" fillId="0" borderId="55" xfId="0" applyNumberFormat="1" applyFont="1" applyBorder="1" applyAlignment="1" applyProtection="1">
      <alignment horizontal="center" vertical="center"/>
      <protection hidden="1"/>
    </xf>
    <xf numFmtId="166" fontId="15" fillId="0" borderId="56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1381125</xdr:colOff>
      <xdr:row>0</xdr:row>
      <xdr:rowOff>171450</xdr:rowOff>
    </xdr:from>
    <xdr:to>
      <xdr:col>7</xdr:col>
      <xdr:colOff>561975</xdr:colOff>
      <xdr:row>0</xdr:row>
      <xdr:rowOff>1009650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714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247650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2790825</xdr:colOff>
      <xdr:row>0</xdr:row>
      <xdr:rowOff>19050</xdr:rowOff>
    </xdr:from>
    <xdr:to>
      <xdr:col>6</xdr:col>
      <xdr:colOff>542925</xdr:colOff>
      <xdr:row>2</xdr:row>
      <xdr:rowOff>200025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905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1876425</xdr:colOff>
      <xdr:row>0</xdr:row>
      <xdr:rowOff>104775</xdr:rowOff>
    </xdr:from>
    <xdr:to>
      <xdr:col>7</xdr:col>
      <xdr:colOff>2828925</xdr:colOff>
      <xdr:row>2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047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495300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714375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95250</xdr:rowOff>
    </xdr:from>
    <xdr:to>
      <xdr:col>7</xdr:col>
      <xdr:colOff>533400</xdr:colOff>
      <xdr:row>1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9525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355"/>
  <sheetViews>
    <sheetView showGridLines="0" zoomScale="130" zoomScaleNormal="130" zoomScaleSheetLayoutView="130" zoomScalePageLayoutView="0" workbookViewId="0" topLeftCell="A58">
      <selection activeCell="C66" sqref="C66"/>
    </sheetView>
  </sheetViews>
  <sheetFormatPr defaultColWidth="9.140625" defaultRowHeight="12.75"/>
  <cols>
    <col min="1" max="1" width="5.57421875" style="21" customWidth="1"/>
    <col min="2" max="2" width="17.421875" style="12" bestFit="1" customWidth="1"/>
    <col min="3" max="3" width="12.57421875" style="12" customWidth="1"/>
    <col min="4" max="4" width="9.140625" style="10" bestFit="1" customWidth="1"/>
    <col min="5" max="5" width="40.28125" style="12" bestFit="1" customWidth="1"/>
    <col min="6" max="6" width="9.140625" style="12" bestFit="1" customWidth="1"/>
    <col min="7" max="7" width="25.57421875" style="12" bestFit="1" customWidth="1"/>
    <col min="8" max="8" width="9.7109375" style="12" customWidth="1"/>
    <col min="9" max="18" width="9.140625" style="12" customWidth="1"/>
    <col min="19" max="19" width="7.8515625" style="10" bestFit="1" customWidth="1"/>
    <col min="20" max="16384" width="9.140625" style="12" customWidth="1"/>
  </cols>
  <sheetData>
    <row r="1" spans="1:32" ht="93" customHeight="1" thickBot="1">
      <c r="A1" s="142" t="str">
        <f>"Prezenční listina - Bystřickem kolem Vírské přehrady "&amp;$O$2</f>
        <v>Prezenční listina - Bystřickem kolem Vírské přehrady 2015</v>
      </c>
      <c r="B1" s="143"/>
      <c r="C1" s="143"/>
      <c r="D1" s="143"/>
      <c r="E1" s="143"/>
      <c r="F1" s="143"/>
      <c r="G1" s="143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2" t="s">
        <v>6</v>
      </c>
      <c r="C2" s="2" t="s">
        <v>0</v>
      </c>
      <c r="D2" s="2" t="s">
        <v>1</v>
      </c>
      <c r="E2" s="2" t="s">
        <v>4</v>
      </c>
      <c r="F2" s="14" t="s">
        <v>7</v>
      </c>
      <c r="G2" s="2" t="s">
        <v>5</v>
      </c>
      <c r="H2" s="11" t="s">
        <v>3</v>
      </c>
      <c r="I2" s="1"/>
      <c r="J2" s="1"/>
      <c r="K2" s="1"/>
      <c r="L2" s="1"/>
      <c r="M2" s="1"/>
      <c r="N2" s="1"/>
      <c r="O2" s="34">
        <v>2015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2">
        <f aca="true" t="shared" si="0" ref="A3:A19">IF(B3&lt;&gt;0,A2+1,"")</f>
        <v>1</v>
      </c>
      <c r="B3" s="23" t="s">
        <v>76</v>
      </c>
      <c r="C3" s="85" t="s">
        <v>77</v>
      </c>
      <c r="D3" s="24">
        <v>1980</v>
      </c>
      <c r="E3" s="32" t="s">
        <v>78</v>
      </c>
      <c r="F3" s="25">
        <v>34</v>
      </c>
      <c r="G3" s="32"/>
      <c r="H3" s="16" t="str">
        <f aca="true" t="shared" si="1" ref="H3:H34">IF(S3&lt;&gt;"Ž",IF($O$2-D3&gt;39,IF($O$2-D3&gt;49,IF($O$2-D3&gt;59,IF($O$2-D3&gt;69,IF($O$2-D3&gt;90,"to snad ne!","E"),"D"),"C"),"B"),"A"),IF(S3="Ž",IF($O$2-D3&gt;34,IF($O$2-D3&gt;44,IF($O$2-D3&gt;90,"to snad ne!","H"),"G"),"F")))</f>
        <v>A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aca="true" t="shared" si="2" ref="S3:S34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6">
        <f t="shared" si="0"/>
        <v>2</v>
      </c>
      <c r="B4" s="23" t="s">
        <v>110</v>
      </c>
      <c r="C4" s="23" t="s">
        <v>111</v>
      </c>
      <c r="D4" s="24">
        <v>1975</v>
      </c>
      <c r="E4" s="32" t="s">
        <v>112</v>
      </c>
      <c r="F4" s="25">
        <v>58</v>
      </c>
      <c r="G4" s="32"/>
      <c r="H4" s="16" t="str">
        <f t="shared" si="1"/>
        <v>G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2"/>
        <v>Ž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6">
        <f t="shared" si="0"/>
        <v>3</v>
      </c>
      <c r="B5" s="23" t="s">
        <v>108</v>
      </c>
      <c r="C5" s="23" t="s">
        <v>109</v>
      </c>
      <c r="D5" s="24">
        <v>1985</v>
      </c>
      <c r="E5" s="32" t="s">
        <v>107</v>
      </c>
      <c r="F5" s="25"/>
      <c r="G5" s="32"/>
      <c r="H5" s="16" t="str">
        <f t="shared" si="1"/>
        <v>A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2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6">
        <f t="shared" si="0"/>
        <v>4</v>
      </c>
      <c r="B6" s="23" t="s">
        <v>105</v>
      </c>
      <c r="C6" s="23" t="s">
        <v>106</v>
      </c>
      <c r="D6" s="24">
        <v>1984</v>
      </c>
      <c r="E6" s="32" t="s">
        <v>107</v>
      </c>
      <c r="F6" s="25"/>
      <c r="G6" s="32"/>
      <c r="H6" s="16" t="str">
        <f t="shared" si="1"/>
        <v>F</v>
      </c>
      <c r="I6" s="1"/>
      <c r="J6" s="1"/>
      <c r="K6" s="139" t="s">
        <v>11</v>
      </c>
      <c r="L6" s="140"/>
      <c r="M6" s="141"/>
      <c r="N6" s="1"/>
      <c r="O6" s="18"/>
      <c r="P6" s="1"/>
      <c r="Q6" s="1"/>
      <c r="R6" s="1"/>
      <c r="S6" s="4" t="str">
        <f t="shared" si="2"/>
        <v>Ž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6">
        <f t="shared" si="0"/>
        <v>5</v>
      </c>
      <c r="B7" s="23" t="s">
        <v>91</v>
      </c>
      <c r="C7" s="23" t="s">
        <v>49</v>
      </c>
      <c r="D7" s="24">
        <v>1974</v>
      </c>
      <c r="E7" s="32" t="s">
        <v>92</v>
      </c>
      <c r="F7" s="25">
        <v>17</v>
      </c>
      <c r="G7" s="32"/>
      <c r="H7" s="16" t="str">
        <f t="shared" si="1"/>
        <v>B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2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6">
        <f t="shared" si="0"/>
        <v>6</v>
      </c>
      <c r="B8" s="23" t="s">
        <v>55</v>
      </c>
      <c r="C8" s="23" t="s">
        <v>56</v>
      </c>
      <c r="D8" s="24">
        <v>1982</v>
      </c>
      <c r="E8" s="32" t="s">
        <v>57</v>
      </c>
      <c r="F8" s="25">
        <v>41</v>
      </c>
      <c r="G8" s="32"/>
      <c r="H8" s="16" t="str">
        <f t="shared" si="1"/>
        <v>A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2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6">
        <f t="shared" si="0"/>
        <v>7</v>
      </c>
      <c r="B9" s="23" t="s">
        <v>113</v>
      </c>
      <c r="C9" s="23" t="s">
        <v>63</v>
      </c>
      <c r="D9" s="24">
        <v>1969</v>
      </c>
      <c r="E9" s="32" t="s">
        <v>114</v>
      </c>
      <c r="F9" s="25">
        <v>35</v>
      </c>
      <c r="G9" s="32"/>
      <c r="H9" s="16" t="str">
        <f t="shared" si="1"/>
        <v>B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2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6">
        <f t="shared" si="0"/>
        <v>8</v>
      </c>
      <c r="B10" s="90" t="s">
        <v>123</v>
      </c>
      <c r="C10" s="90" t="s">
        <v>35</v>
      </c>
      <c r="D10" s="91">
        <v>1979</v>
      </c>
      <c r="E10" s="32" t="s">
        <v>154</v>
      </c>
      <c r="F10" s="25">
        <v>31</v>
      </c>
      <c r="G10" s="32"/>
      <c r="H10" s="16" t="str">
        <f t="shared" si="1"/>
        <v>A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2"/>
        <v>M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26">
        <f t="shared" si="0"/>
        <v>9</v>
      </c>
      <c r="B11" s="23" t="s">
        <v>34</v>
      </c>
      <c r="C11" s="23" t="s">
        <v>35</v>
      </c>
      <c r="D11" s="24">
        <v>1979</v>
      </c>
      <c r="E11" s="32" t="s">
        <v>36</v>
      </c>
      <c r="F11" s="25">
        <v>2</v>
      </c>
      <c r="G11" s="32"/>
      <c r="H11" s="16" t="str">
        <f t="shared" si="1"/>
        <v>A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2"/>
        <v>M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6">
        <f t="shared" si="0"/>
        <v>10</v>
      </c>
      <c r="B12" s="23" t="s">
        <v>96</v>
      </c>
      <c r="C12" s="23" t="s">
        <v>63</v>
      </c>
      <c r="D12" s="24">
        <v>1976</v>
      </c>
      <c r="E12" s="32" t="s">
        <v>95</v>
      </c>
      <c r="F12" s="25">
        <v>5</v>
      </c>
      <c r="G12" s="32"/>
      <c r="H12" s="16" t="str">
        <f t="shared" si="1"/>
        <v>A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2"/>
        <v>M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6">
        <f t="shared" si="0"/>
        <v>11</v>
      </c>
      <c r="B13" s="23" t="s">
        <v>62</v>
      </c>
      <c r="C13" s="23" t="s">
        <v>63</v>
      </c>
      <c r="D13" s="24">
        <v>1969</v>
      </c>
      <c r="E13" s="32" t="s">
        <v>39</v>
      </c>
      <c r="F13" s="25">
        <v>16</v>
      </c>
      <c r="G13" s="32"/>
      <c r="H13" s="16" t="str">
        <f t="shared" si="1"/>
        <v>B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2"/>
        <v>M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26">
        <f t="shared" si="0"/>
        <v>12</v>
      </c>
      <c r="B14" s="23" t="s">
        <v>79</v>
      </c>
      <c r="C14" s="23" t="s">
        <v>67</v>
      </c>
      <c r="D14" s="24">
        <v>1968</v>
      </c>
      <c r="E14" s="32" t="s">
        <v>33</v>
      </c>
      <c r="F14" s="25">
        <v>75</v>
      </c>
      <c r="G14" s="32"/>
      <c r="H14" s="16" t="str">
        <f t="shared" si="1"/>
        <v>B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2"/>
        <v>M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26">
        <f t="shared" si="0"/>
        <v>13</v>
      </c>
      <c r="B15" s="90" t="s">
        <v>133</v>
      </c>
      <c r="C15" s="90" t="s">
        <v>67</v>
      </c>
      <c r="D15" s="91">
        <v>1977</v>
      </c>
      <c r="E15" s="32" t="s">
        <v>187</v>
      </c>
      <c r="F15" s="25">
        <v>44</v>
      </c>
      <c r="G15" s="32"/>
      <c r="H15" s="16" t="str">
        <f t="shared" si="1"/>
        <v>A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2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26">
        <f t="shared" si="0"/>
        <v>14</v>
      </c>
      <c r="B16" s="90" t="s">
        <v>134</v>
      </c>
      <c r="C16" s="90" t="s">
        <v>135</v>
      </c>
      <c r="D16" s="91">
        <v>1977</v>
      </c>
      <c r="E16" s="32" t="s">
        <v>229</v>
      </c>
      <c r="F16" s="25">
        <v>79</v>
      </c>
      <c r="G16" s="32"/>
      <c r="H16" s="16" t="str">
        <f t="shared" si="1"/>
        <v>A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2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26">
        <f t="shared" si="0"/>
        <v>15</v>
      </c>
      <c r="B17" s="23" t="s">
        <v>64</v>
      </c>
      <c r="C17" s="23" t="s">
        <v>65</v>
      </c>
      <c r="D17" s="24">
        <v>1974</v>
      </c>
      <c r="E17" s="32" t="s">
        <v>36</v>
      </c>
      <c r="F17" s="25">
        <v>42</v>
      </c>
      <c r="G17" s="32"/>
      <c r="H17" s="16" t="str">
        <f t="shared" si="1"/>
        <v>G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2"/>
        <v>Ž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26">
        <f t="shared" si="0"/>
        <v>16</v>
      </c>
      <c r="B18" s="23" t="s">
        <v>48</v>
      </c>
      <c r="C18" s="23" t="s">
        <v>49</v>
      </c>
      <c r="D18" s="24">
        <v>1969</v>
      </c>
      <c r="E18" s="32" t="s">
        <v>50</v>
      </c>
      <c r="F18" s="25">
        <v>76</v>
      </c>
      <c r="G18" s="32"/>
      <c r="H18" s="16" t="str">
        <f t="shared" si="1"/>
        <v>B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2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26">
        <f t="shared" si="0"/>
        <v>17</v>
      </c>
      <c r="B19" s="23" t="s">
        <v>97</v>
      </c>
      <c r="C19" s="23" t="s">
        <v>47</v>
      </c>
      <c r="D19" s="24">
        <v>1973</v>
      </c>
      <c r="E19" s="32" t="s">
        <v>95</v>
      </c>
      <c r="F19" s="25">
        <v>6</v>
      </c>
      <c r="G19" s="32"/>
      <c r="H19" s="16" t="str">
        <f t="shared" si="1"/>
        <v>B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2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26">
        <f aca="true" t="shared" si="3" ref="A20:A54">IF(B20&lt;&gt;0,A19+1,"")</f>
        <v>18</v>
      </c>
      <c r="B20" s="23" t="s">
        <v>43</v>
      </c>
      <c r="C20" s="23" t="s">
        <v>44</v>
      </c>
      <c r="D20" s="24">
        <v>1969</v>
      </c>
      <c r="E20" s="32" t="s">
        <v>45</v>
      </c>
      <c r="F20" s="25"/>
      <c r="G20" s="32"/>
      <c r="H20" s="16" t="str">
        <f t="shared" si="1"/>
        <v>H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2"/>
        <v>Ž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6">
        <f t="shared" si="3"/>
        <v>19</v>
      </c>
      <c r="B21" s="23" t="s">
        <v>46</v>
      </c>
      <c r="C21" s="88" t="s">
        <v>47</v>
      </c>
      <c r="D21" s="24">
        <v>1965</v>
      </c>
      <c r="E21" s="32" t="s">
        <v>45</v>
      </c>
      <c r="F21" s="25">
        <v>27</v>
      </c>
      <c r="G21" s="32"/>
      <c r="H21" s="16" t="str">
        <f t="shared" si="1"/>
        <v>C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2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6">
        <f t="shared" si="3"/>
        <v>20</v>
      </c>
      <c r="B22" s="23" t="s">
        <v>58</v>
      </c>
      <c r="C22" s="23" t="s">
        <v>49</v>
      </c>
      <c r="D22" s="24">
        <v>1977</v>
      </c>
      <c r="E22" s="32" t="s">
        <v>59</v>
      </c>
      <c r="F22" s="25">
        <v>62</v>
      </c>
      <c r="G22" s="32"/>
      <c r="H22" s="16" t="str">
        <f t="shared" si="1"/>
        <v>A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2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6">
        <f t="shared" si="3"/>
        <v>21</v>
      </c>
      <c r="B23" s="23" t="s">
        <v>60</v>
      </c>
      <c r="C23" s="23" t="s">
        <v>61</v>
      </c>
      <c r="D23" s="24">
        <v>1980</v>
      </c>
      <c r="E23" s="32" t="s">
        <v>39</v>
      </c>
      <c r="F23" s="25"/>
      <c r="G23" s="32"/>
      <c r="H23" s="16" t="str">
        <f t="shared" si="1"/>
        <v>G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2"/>
        <v>Ž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6">
        <f t="shared" si="3"/>
        <v>22</v>
      </c>
      <c r="B24" s="23" t="s">
        <v>80</v>
      </c>
      <c r="C24" s="23" t="s">
        <v>49</v>
      </c>
      <c r="D24" s="24">
        <v>1970</v>
      </c>
      <c r="E24" s="32" t="s">
        <v>39</v>
      </c>
      <c r="F24" s="25">
        <v>9</v>
      </c>
      <c r="G24" s="32"/>
      <c r="H24" s="16" t="str">
        <f t="shared" si="1"/>
        <v>B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2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6">
        <f t="shared" si="3"/>
        <v>23</v>
      </c>
      <c r="B25" s="23" t="s">
        <v>98</v>
      </c>
      <c r="C25" s="23" t="s">
        <v>99</v>
      </c>
      <c r="D25" s="24">
        <v>1975</v>
      </c>
      <c r="E25" s="32" t="s">
        <v>95</v>
      </c>
      <c r="F25" s="25"/>
      <c r="G25" s="32"/>
      <c r="H25" s="16" t="str">
        <f t="shared" si="1"/>
        <v>B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2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6">
        <f t="shared" si="3"/>
        <v>24</v>
      </c>
      <c r="B26" s="23" t="s">
        <v>29</v>
      </c>
      <c r="C26" s="23" t="s">
        <v>30</v>
      </c>
      <c r="D26" s="24">
        <v>1974</v>
      </c>
      <c r="E26" s="32" t="s">
        <v>28</v>
      </c>
      <c r="F26" s="25">
        <v>1</v>
      </c>
      <c r="G26" s="32"/>
      <c r="H26" s="16" t="str">
        <f t="shared" si="1"/>
        <v>B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2"/>
        <v>M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26">
        <f t="shared" si="3"/>
        <v>25</v>
      </c>
      <c r="B27" s="23" t="s">
        <v>69</v>
      </c>
      <c r="C27" s="23" t="s">
        <v>24</v>
      </c>
      <c r="D27" s="24">
        <v>1975</v>
      </c>
      <c r="E27" s="32" t="s">
        <v>70</v>
      </c>
      <c r="F27" s="25">
        <v>40</v>
      </c>
      <c r="G27" s="32"/>
      <c r="H27" s="16" t="str">
        <f t="shared" si="1"/>
        <v>B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2"/>
        <v>M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26">
        <f t="shared" si="3"/>
        <v>26</v>
      </c>
      <c r="B28" s="90" t="s">
        <v>128</v>
      </c>
      <c r="C28" s="90" t="s">
        <v>129</v>
      </c>
      <c r="D28" s="91">
        <v>1981</v>
      </c>
      <c r="E28" s="32" t="s">
        <v>130</v>
      </c>
      <c r="F28" s="25">
        <v>45</v>
      </c>
      <c r="G28" s="32"/>
      <c r="H28" s="16" t="str">
        <f t="shared" si="1"/>
        <v>F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2"/>
        <v>Ž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26">
        <f t="shared" si="3"/>
        <v>27</v>
      </c>
      <c r="B29" s="23" t="s">
        <v>182</v>
      </c>
      <c r="C29" s="23" t="s">
        <v>115</v>
      </c>
      <c r="D29" s="24">
        <v>1982</v>
      </c>
      <c r="E29" s="32" t="s">
        <v>116</v>
      </c>
      <c r="F29" s="25">
        <v>37</v>
      </c>
      <c r="G29" s="32"/>
      <c r="H29" s="16" t="str">
        <f t="shared" si="1"/>
        <v>A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2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26">
        <f t="shared" si="3"/>
        <v>28</v>
      </c>
      <c r="B30" s="23" t="s">
        <v>100</v>
      </c>
      <c r="C30" s="23" t="s">
        <v>101</v>
      </c>
      <c r="D30" s="24">
        <v>1951</v>
      </c>
      <c r="E30" s="32" t="s">
        <v>102</v>
      </c>
      <c r="F30" s="25">
        <v>28</v>
      </c>
      <c r="G30" s="32"/>
      <c r="H30" s="16" t="str">
        <f t="shared" si="1"/>
        <v>D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2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26">
        <f t="shared" si="3"/>
        <v>29</v>
      </c>
      <c r="B31" s="23" t="s">
        <v>26</v>
      </c>
      <c r="C31" s="23" t="s">
        <v>27</v>
      </c>
      <c r="D31" s="24">
        <v>1971</v>
      </c>
      <c r="E31" s="32" t="s">
        <v>28</v>
      </c>
      <c r="F31" s="25">
        <v>55</v>
      </c>
      <c r="G31" s="32"/>
      <c r="H31" s="16" t="str">
        <f t="shared" si="1"/>
        <v>B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2"/>
        <v>M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6">
        <f t="shared" si="3"/>
        <v>30</v>
      </c>
      <c r="B32" s="23" t="s">
        <v>89</v>
      </c>
      <c r="C32" s="23" t="s">
        <v>24</v>
      </c>
      <c r="D32" s="24">
        <v>1965</v>
      </c>
      <c r="E32" s="32" t="s">
        <v>90</v>
      </c>
      <c r="F32" s="25">
        <v>48</v>
      </c>
      <c r="G32" s="32"/>
      <c r="H32" s="16" t="str">
        <f t="shared" si="1"/>
        <v>C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2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26">
        <f t="shared" si="3"/>
        <v>31</v>
      </c>
      <c r="B33" s="23" t="s">
        <v>31</v>
      </c>
      <c r="C33" s="23" t="s">
        <v>32</v>
      </c>
      <c r="D33" s="24">
        <v>1971</v>
      </c>
      <c r="E33" s="32" t="s">
        <v>33</v>
      </c>
      <c r="F33" s="25"/>
      <c r="G33" s="32"/>
      <c r="H33" s="16" t="str">
        <f t="shared" si="1"/>
        <v>B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2"/>
        <v>M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26">
        <f t="shared" si="3"/>
        <v>32</v>
      </c>
      <c r="B34" s="90" t="s">
        <v>131</v>
      </c>
      <c r="C34" s="90" t="s">
        <v>104</v>
      </c>
      <c r="D34" s="91">
        <v>1964</v>
      </c>
      <c r="E34" s="32" t="s">
        <v>132</v>
      </c>
      <c r="F34" s="25">
        <v>10</v>
      </c>
      <c r="G34" s="32"/>
      <c r="H34" s="16" t="str">
        <f t="shared" si="1"/>
        <v>C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2"/>
        <v>M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26">
        <f t="shared" si="3"/>
        <v>33</v>
      </c>
      <c r="B35" s="23" t="s">
        <v>103</v>
      </c>
      <c r="C35" s="23" t="s">
        <v>104</v>
      </c>
      <c r="D35" s="24">
        <v>1978</v>
      </c>
      <c r="E35" s="32" t="s">
        <v>39</v>
      </c>
      <c r="F35" s="25">
        <v>11</v>
      </c>
      <c r="G35" s="32"/>
      <c r="H35" s="16" t="str">
        <f aca="true" t="shared" si="4" ref="H35:H66">IF(S35&lt;&gt;"Ž",IF($O$2-D35&gt;39,IF($O$2-D35&gt;49,IF($O$2-D35&gt;59,IF($O$2-D35&gt;69,IF($O$2-D35&gt;90,"to snad ne!","E"),"D"),"C"),"B"),"A"),IF(S35="Ž",IF($O$2-D35&gt;34,IF($O$2-D35&gt;44,IF($O$2-D35&gt;90,"to snad ne!","H"),"G"),"F")))</f>
        <v>A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aca="true" t="shared" si="5" ref="S35:S66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26">
        <f t="shared" si="3"/>
        <v>34</v>
      </c>
      <c r="B36" s="90" t="s">
        <v>120</v>
      </c>
      <c r="C36" s="90" t="s">
        <v>109</v>
      </c>
      <c r="D36" s="91">
        <v>1983</v>
      </c>
      <c r="E36" s="32" t="s">
        <v>121</v>
      </c>
      <c r="F36" s="25">
        <v>24</v>
      </c>
      <c r="G36" s="89" t="s">
        <v>54</v>
      </c>
      <c r="H36" s="16" t="str">
        <f t="shared" si="4"/>
        <v>A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5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26">
        <f t="shared" si="3"/>
        <v>35</v>
      </c>
      <c r="B37" s="23" t="s">
        <v>74</v>
      </c>
      <c r="C37" s="23" t="s">
        <v>24</v>
      </c>
      <c r="D37" s="24">
        <v>1988</v>
      </c>
      <c r="E37" s="32" t="s">
        <v>75</v>
      </c>
      <c r="F37" s="25">
        <v>47</v>
      </c>
      <c r="G37" s="32"/>
      <c r="H37" s="16" t="str">
        <f t="shared" si="4"/>
        <v>A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5"/>
        <v>M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26">
        <f t="shared" si="3"/>
        <v>36</v>
      </c>
      <c r="B38" s="23" t="s">
        <v>40</v>
      </c>
      <c r="C38" s="23" t="s">
        <v>41</v>
      </c>
      <c r="D38" s="24">
        <v>1990</v>
      </c>
      <c r="E38" s="32" t="s">
        <v>42</v>
      </c>
      <c r="F38" s="25">
        <v>18</v>
      </c>
      <c r="G38" s="32"/>
      <c r="H38" s="16" t="str">
        <f t="shared" si="4"/>
        <v>F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5"/>
        <v>Ž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26">
        <f t="shared" si="3"/>
        <v>37</v>
      </c>
      <c r="B39" s="90" t="s">
        <v>122</v>
      </c>
      <c r="C39" s="90" t="s">
        <v>35</v>
      </c>
      <c r="D39" s="91">
        <v>1984</v>
      </c>
      <c r="E39" s="32" t="s">
        <v>121</v>
      </c>
      <c r="F39" s="25">
        <v>26</v>
      </c>
      <c r="G39" s="89" t="s">
        <v>54</v>
      </c>
      <c r="H39" s="16" t="str">
        <f t="shared" si="4"/>
        <v>A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5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26">
        <f t="shared" si="3"/>
        <v>38</v>
      </c>
      <c r="B40" s="23" t="s">
        <v>81</v>
      </c>
      <c r="C40" s="23" t="s">
        <v>24</v>
      </c>
      <c r="D40" s="24">
        <v>1971</v>
      </c>
      <c r="E40" s="32" t="s">
        <v>82</v>
      </c>
      <c r="F40" s="25"/>
      <c r="G40" s="32"/>
      <c r="H40" s="16" t="str">
        <f t="shared" si="4"/>
        <v>B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5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26">
        <f t="shared" si="3"/>
        <v>39</v>
      </c>
      <c r="B41" s="90" t="s">
        <v>127</v>
      </c>
      <c r="C41" s="90" t="s">
        <v>63</v>
      </c>
      <c r="D41" s="91">
        <v>1966</v>
      </c>
      <c r="E41" s="32" t="s">
        <v>126</v>
      </c>
      <c r="F41" s="25">
        <v>54</v>
      </c>
      <c r="G41" s="32"/>
      <c r="H41" s="16" t="str">
        <f t="shared" si="4"/>
        <v>B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5"/>
        <v>M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26">
        <f t="shared" si="3"/>
        <v>40</v>
      </c>
      <c r="B42" s="90" t="s">
        <v>124</v>
      </c>
      <c r="C42" s="90" t="s">
        <v>125</v>
      </c>
      <c r="D42" s="91">
        <v>1967</v>
      </c>
      <c r="E42" s="32" t="s">
        <v>126</v>
      </c>
      <c r="F42" s="25">
        <v>53</v>
      </c>
      <c r="G42" s="32"/>
      <c r="H42" s="16" t="str">
        <f t="shared" si="4"/>
        <v>H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5"/>
        <v>Ž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73">
        <f t="shared" si="3"/>
        <v>41</v>
      </c>
      <c r="B43" s="74" t="s">
        <v>117</v>
      </c>
      <c r="C43" s="74" t="s">
        <v>118</v>
      </c>
      <c r="D43" s="75">
        <v>1956</v>
      </c>
      <c r="E43" s="76" t="s">
        <v>119</v>
      </c>
      <c r="F43" s="76">
        <v>46</v>
      </c>
      <c r="G43" s="76"/>
      <c r="H43" s="78" t="str">
        <f t="shared" si="4"/>
        <v>C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5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6">
        <f t="shared" si="3"/>
        <v>42</v>
      </c>
      <c r="B44" s="23" t="s">
        <v>83</v>
      </c>
      <c r="C44" s="23" t="s">
        <v>84</v>
      </c>
      <c r="D44" s="24">
        <v>1975</v>
      </c>
      <c r="E44" s="32" t="s">
        <v>85</v>
      </c>
      <c r="F44" s="25">
        <v>60</v>
      </c>
      <c r="G44" s="32"/>
      <c r="H44" s="16" t="str">
        <f t="shared" si="4"/>
        <v>B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5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6">
        <f t="shared" si="3"/>
        <v>43</v>
      </c>
      <c r="B45" s="23" t="s">
        <v>23</v>
      </c>
      <c r="C45" s="23" t="s">
        <v>24</v>
      </c>
      <c r="D45" s="24">
        <v>1978</v>
      </c>
      <c r="E45" s="32" t="s">
        <v>25</v>
      </c>
      <c r="F45" s="25">
        <v>22</v>
      </c>
      <c r="G45" s="32"/>
      <c r="H45" s="16" t="str">
        <f t="shared" si="4"/>
        <v>A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5"/>
        <v>M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6">
        <f t="shared" si="3"/>
        <v>44</v>
      </c>
      <c r="B46" s="23" t="s">
        <v>66</v>
      </c>
      <c r="C46" s="23" t="s">
        <v>67</v>
      </c>
      <c r="D46" s="24">
        <v>1981</v>
      </c>
      <c r="E46" s="32" t="s">
        <v>68</v>
      </c>
      <c r="F46" s="25"/>
      <c r="G46" s="32"/>
      <c r="H46" s="16" t="str">
        <f t="shared" si="4"/>
        <v>A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5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6">
        <f t="shared" si="3"/>
        <v>45</v>
      </c>
      <c r="B47" s="23" t="s">
        <v>86</v>
      </c>
      <c r="C47" s="23" t="s">
        <v>87</v>
      </c>
      <c r="D47" s="24">
        <v>1974</v>
      </c>
      <c r="E47" s="32" t="s">
        <v>88</v>
      </c>
      <c r="F47" s="25">
        <v>12</v>
      </c>
      <c r="G47" s="32"/>
      <c r="H47" s="16" t="str">
        <f t="shared" si="4"/>
        <v>B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5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6">
        <f t="shared" si="3"/>
        <v>46</v>
      </c>
      <c r="B48" s="23" t="s">
        <v>51</v>
      </c>
      <c r="C48" s="23" t="s">
        <v>52</v>
      </c>
      <c r="D48" s="24">
        <v>1954</v>
      </c>
      <c r="E48" s="32" t="s">
        <v>53</v>
      </c>
      <c r="F48" s="25">
        <v>8</v>
      </c>
      <c r="G48" s="89" t="s">
        <v>54</v>
      </c>
      <c r="H48" s="16" t="str">
        <f t="shared" si="4"/>
        <v>H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5"/>
        <v>Ž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6">
        <f t="shared" si="3"/>
        <v>47</v>
      </c>
      <c r="B49" s="23" t="s">
        <v>71</v>
      </c>
      <c r="C49" s="23" t="s">
        <v>72</v>
      </c>
      <c r="D49" s="24">
        <v>1952</v>
      </c>
      <c r="E49" s="32" t="s">
        <v>73</v>
      </c>
      <c r="F49" s="25"/>
      <c r="G49" s="32"/>
      <c r="H49" s="16" t="str">
        <f t="shared" si="4"/>
        <v>D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5"/>
        <v>M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6">
        <f t="shared" si="3"/>
        <v>48</v>
      </c>
      <c r="B50" s="23" t="s">
        <v>93</v>
      </c>
      <c r="C50" s="23" t="s">
        <v>94</v>
      </c>
      <c r="D50" s="24">
        <v>1976</v>
      </c>
      <c r="E50" s="32" t="s">
        <v>95</v>
      </c>
      <c r="F50" s="25">
        <v>4</v>
      </c>
      <c r="G50" s="32"/>
      <c r="H50" s="16" t="str">
        <f t="shared" si="4"/>
        <v>A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5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26">
        <f t="shared" si="3"/>
        <v>49</v>
      </c>
      <c r="B51" s="23" t="s">
        <v>37</v>
      </c>
      <c r="C51" s="23" t="s">
        <v>38</v>
      </c>
      <c r="D51" s="24">
        <v>1983</v>
      </c>
      <c r="E51" s="32" t="s">
        <v>39</v>
      </c>
      <c r="F51" s="25">
        <v>19</v>
      </c>
      <c r="G51" s="32"/>
      <c r="H51" s="16" t="str">
        <f t="shared" si="4"/>
        <v>A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5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26">
        <f t="shared" si="3"/>
        <v>50</v>
      </c>
      <c r="B52" s="23" t="s">
        <v>142</v>
      </c>
      <c r="C52" s="23" t="s">
        <v>143</v>
      </c>
      <c r="D52" s="24">
        <v>1985</v>
      </c>
      <c r="E52" s="32" t="s">
        <v>144</v>
      </c>
      <c r="F52" s="25">
        <v>3</v>
      </c>
      <c r="G52" s="32"/>
      <c r="H52" s="16" t="str">
        <f t="shared" si="4"/>
        <v>A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5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26">
        <f t="shared" si="3"/>
        <v>51</v>
      </c>
      <c r="B53" s="23" t="s">
        <v>155</v>
      </c>
      <c r="C53" s="23" t="s">
        <v>156</v>
      </c>
      <c r="D53" s="24">
        <v>1960</v>
      </c>
      <c r="E53" s="32" t="s">
        <v>157</v>
      </c>
      <c r="F53" s="25">
        <v>7</v>
      </c>
      <c r="G53" s="32"/>
      <c r="H53" s="16" t="str">
        <f t="shared" si="4"/>
        <v>C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5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26">
        <f t="shared" si="3"/>
        <v>52</v>
      </c>
      <c r="B54" s="23" t="s">
        <v>160</v>
      </c>
      <c r="C54" s="23" t="s">
        <v>27</v>
      </c>
      <c r="D54" s="24">
        <v>1970</v>
      </c>
      <c r="E54" s="32" t="s">
        <v>39</v>
      </c>
      <c r="F54" s="25">
        <v>13</v>
      </c>
      <c r="G54" s="32"/>
      <c r="H54" s="16" t="str">
        <f t="shared" si="4"/>
        <v>B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5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26">
        <f aca="true" t="shared" si="6" ref="A55:A68">IF(B55&lt;&gt;0,A54+1,"")</f>
        <v>53</v>
      </c>
      <c r="B55" s="23" t="s">
        <v>161</v>
      </c>
      <c r="C55" s="23" t="s">
        <v>162</v>
      </c>
      <c r="D55" s="24">
        <v>1966</v>
      </c>
      <c r="E55" s="32" t="s">
        <v>163</v>
      </c>
      <c r="F55" s="25">
        <v>14</v>
      </c>
      <c r="G55" s="32"/>
      <c r="H55" s="16" t="str">
        <f t="shared" si="4"/>
        <v>B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5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6">
        <f t="shared" si="6"/>
        <v>54</v>
      </c>
      <c r="B56" s="23" t="s">
        <v>166</v>
      </c>
      <c r="C56" s="23" t="s">
        <v>109</v>
      </c>
      <c r="D56" s="24">
        <v>1967</v>
      </c>
      <c r="E56" s="32" t="s">
        <v>165</v>
      </c>
      <c r="F56" s="25">
        <v>21</v>
      </c>
      <c r="G56" s="32"/>
      <c r="H56" s="16" t="str">
        <f t="shared" si="4"/>
        <v>B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5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6">
        <f t="shared" si="6"/>
        <v>55</v>
      </c>
      <c r="B57" s="23" t="s">
        <v>167</v>
      </c>
      <c r="C57" s="23" t="s">
        <v>24</v>
      </c>
      <c r="D57" s="24">
        <v>1981</v>
      </c>
      <c r="E57" s="32" t="s">
        <v>168</v>
      </c>
      <c r="F57" s="25">
        <v>23</v>
      </c>
      <c r="G57" s="32"/>
      <c r="H57" s="16" t="str">
        <f t="shared" si="4"/>
        <v>A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5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6">
        <f t="shared" si="6"/>
        <v>56</v>
      </c>
      <c r="B58" s="23" t="s">
        <v>169</v>
      </c>
      <c r="C58" s="23" t="s">
        <v>150</v>
      </c>
      <c r="D58" s="24">
        <v>1976</v>
      </c>
      <c r="E58" s="32" t="s">
        <v>170</v>
      </c>
      <c r="F58" s="25">
        <v>29</v>
      </c>
      <c r="G58" s="32"/>
      <c r="H58" s="16" t="str">
        <f t="shared" si="4"/>
        <v>A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5"/>
        <v>M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6">
        <f t="shared" si="6"/>
        <v>57</v>
      </c>
      <c r="B59" s="23" t="s">
        <v>171</v>
      </c>
      <c r="C59" s="23" t="s">
        <v>49</v>
      </c>
      <c r="D59" s="24">
        <v>1953</v>
      </c>
      <c r="E59" s="32" t="s">
        <v>172</v>
      </c>
      <c r="F59" s="25">
        <v>30</v>
      </c>
      <c r="G59" s="32"/>
      <c r="H59" s="16" t="str">
        <f t="shared" si="4"/>
        <v>D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5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6">
        <f t="shared" si="6"/>
        <v>58</v>
      </c>
      <c r="B60" s="23" t="s">
        <v>177</v>
      </c>
      <c r="C60" s="23" t="s">
        <v>179</v>
      </c>
      <c r="D60" s="24">
        <v>1993</v>
      </c>
      <c r="E60" s="32" t="s">
        <v>45</v>
      </c>
      <c r="F60" s="25">
        <v>33</v>
      </c>
      <c r="G60" s="32"/>
      <c r="H60" s="16" t="str">
        <f t="shared" si="4"/>
        <v>A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5"/>
        <v>M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26">
        <f t="shared" si="6"/>
        <v>59</v>
      </c>
      <c r="B61" s="23" t="s">
        <v>180</v>
      </c>
      <c r="C61" s="23" t="s">
        <v>181</v>
      </c>
      <c r="D61" s="24">
        <v>1955</v>
      </c>
      <c r="E61" s="32" t="s">
        <v>116</v>
      </c>
      <c r="F61" s="25">
        <v>36</v>
      </c>
      <c r="G61" s="32"/>
      <c r="H61" s="16" t="str">
        <f t="shared" si="4"/>
        <v>D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5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26">
        <f t="shared" si="6"/>
        <v>60</v>
      </c>
      <c r="B62" s="23" t="s">
        <v>183</v>
      </c>
      <c r="C62" s="23" t="s">
        <v>184</v>
      </c>
      <c r="D62" s="24">
        <v>1972</v>
      </c>
      <c r="E62" s="32" t="s">
        <v>185</v>
      </c>
      <c r="F62" s="25">
        <v>38</v>
      </c>
      <c r="G62" s="32"/>
      <c r="H62" s="16" t="str">
        <f t="shared" si="4"/>
        <v>B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5"/>
        <v>M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26">
        <f t="shared" si="6"/>
        <v>61</v>
      </c>
      <c r="B63" s="23" t="s">
        <v>186</v>
      </c>
      <c r="C63" s="23" t="s">
        <v>35</v>
      </c>
      <c r="D63" s="24">
        <v>1986</v>
      </c>
      <c r="E63" s="32" t="s">
        <v>116</v>
      </c>
      <c r="F63" s="25">
        <v>43</v>
      </c>
      <c r="G63" s="32"/>
      <c r="H63" s="16" t="str">
        <f t="shared" si="4"/>
        <v>A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5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thickBot="1">
      <c r="A64" s="79">
        <f t="shared" si="6"/>
        <v>62</v>
      </c>
      <c r="B64" s="80" t="s">
        <v>188</v>
      </c>
      <c r="C64" s="80" t="s">
        <v>67</v>
      </c>
      <c r="D64" s="81">
        <v>1984</v>
      </c>
      <c r="E64" s="82" t="s">
        <v>189</v>
      </c>
      <c r="F64" s="83">
        <v>49</v>
      </c>
      <c r="G64" s="82"/>
      <c r="H64" s="84" t="str">
        <f t="shared" si="4"/>
        <v>A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5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73">
        <f t="shared" si="6"/>
        <v>63</v>
      </c>
      <c r="B65" s="74" t="s">
        <v>190</v>
      </c>
      <c r="C65" s="74" t="s">
        <v>191</v>
      </c>
      <c r="D65" s="75">
        <v>1982</v>
      </c>
      <c r="E65" s="76" t="s">
        <v>192</v>
      </c>
      <c r="F65" s="77">
        <v>50</v>
      </c>
      <c r="G65" s="76"/>
      <c r="H65" s="78" t="str">
        <f t="shared" si="4"/>
        <v>F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5"/>
        <v>Ž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26">
        <f t="shared" si="6"/>
        <v>64</v>
      </c>
      <c r="B66" s="23" t="s">
        <v>234</v>
      </c>
      <c r="C66" s="23" t="s">
        <v>193</v>
      </c>
      <c r="D66" s="24">
        <v>1973</v>
      </c>
      <c r="E66" s="32" t="s">
        <v>194</v>
      </c>
      <c r="F66" s="25">
        <v>51</v>
      </c>
      <c r="G66" s="32"/>
      <c r="H66" s="16" t="str">
        <f t="shared" si="4"/>
        <v>B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5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26">
        <f t="shared" si="6"/>
        <v>65</v>
      </c>
      <c r="B67" s="23" t="s">
        <v>195</v>
      </c>
      <c r="C67" s="23" t="s">
        <v>196</v>
      </c>
      <c r="D67" s="24">
        <v>1954</v>
      </c>
      <c r="E67" s="32" t="s">
        <v>197</v>
      </c>
      <c r="F67" s="25">
        <v>56</v>
      </c>
      <c r="G67" s="32"/>
      <c r="H67" s="16" t="str">
        <f aca="true" t="shared" si="7" ref="H67:H76">IF(S67&lt;&gt;"Ž",IF($O$2-D67&gt;39,IF($O$2-D67&gt;49,IF($O$2-D67&gt;59,IF($O$2-D67&gt;69,IF($O$2-D67&gt;90,"to snad ne!","E"),"D"),"C"),"B"),"A"),IF(S67="Ž",IF($O$2-D67&gt;34,IF($O$2-D67&gt;44,IF($O$2-D67&gt;90,"to snad ne!","H"),"G"),"F")))</f>
        <v>H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aca="true" t="shared" si="8" ref="S67:S98">IF(LEN(B67)=0," ",IF(MID(B67,LEN(B67),1)="á","Ž","M"))</f>
        <v>Ž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26">
        <f t="shared" si="6"/>
        <v>66</v>
      </c>
      <c r="B68" s="23" t="s">
        <v>198</v>
      </c>
      <c r="C68" s="23" t="s">
        <v>67</v>
      </c>
      <c r="D68" s="24">
        <v>1977</v>
      </c>
      <c r="E68" s="32" t="s">
        <v>199</v>
      </c>
      <c r="F68" s="25">
        <v>57</v>
      </c>
      <c r="G68" s="32"/>
      <c r="H68" s="16" t="str">
        <f t="shared" si="7"/>
        <v>A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8"/>
        <v>M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26">
        <f aca="true" t="shared" si="9" ref="A69:A132">IF(B69&lt;&gt;0,A68+1,"")</f>
        <v>67</v>
      </c>
      <c r="B69" s="23" t="s">
        <v>200</v>
      </c>
      <c r="C69" s="23" t="s">
        <v>201</v>
      </c>
      <c r="D69" s="24">
        <v>1989</v>
      </c>
      <c r="E69" s="32" t="s">
        <v>116</v>
      </c>
      <c r="F69" s="25">
        <v>59</v>
      </c>
      <c r="G69" s="32"/>
      <c r="H69" s="16" t="str">
        <f t="shared" si="7"/>
        <v>F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8"/>
        <v>Ž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26">
        <f t="shared" si="9"/>
        <v>68</v>
      </c>
      <c r="B70" s="23" t="s">
        <v>202</v>
      </c>
      <c r="C70" s="23" t="s">
        <v>67</v>
      </c>
      <c r="D70" s="24">
        <v>1981</v>
      </c>
      <c r="E70" s="32" t="s">
        <v>203</v>
      </c>
      <c r="F70" s="25">
        <v>61</v>
      </c>
      <c r="G70" s="32"/>
      <c r="H70" s="16" t="str">
        <f t="shared" si="7"/>
        <v>A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8"/>
        <v>M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26">
        <f t="shared" si="9"/>
        <v>69</v>
      </c>
      <c r="B71" s="23" t="s">
        <v>204</v>
      </c>
      <c r="C71" s="23" t="s">
        <v>63</v>
      </c>
      <c r="D71" s="24">
        <v>1960</v>
      </c>
      <c r="E71" s="32" t="s">
        <v>205</v>
      </c>
      <c r="F71" s="25">
        <v>63</v>
      </c>
      <c r="G71" s="32"/>
      <c r="H71" s="16" t="str">
        <f t="shared" si="7"/>
        <v>C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8"/>
        <v>M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26">
        <f t="shared" si="9"/>
        <v>70</v>
      </c>
      <c r="B72" s="23" t="s">
        <v>206</v>
      </c>
      <c r="C72" s="23" t="s">
        <v>94</v>
      </c>
      <c r="D72" s="24">
        <v>1984</v>
      </c>
      <c r="E72" s="32" t="s">
        <v>39</v>
      </c>
      <c r="F72" s="25">
        <v>64</v>
      </c>
      <c r="G72" s="32"/>
      <c r="H72" s="16" t="str">
        <f t="shared" si="7"/>
        <v>A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8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26">
        <f t="shared" si="9"/>
        <v>71</v>
      </c>
      <c r="B73" s="23" t="s">
        <v>207</v>
      </c>
      <c r="C73" s="23" t="s">
        <v>208</v>
      </c>
      <c r="D73" s="24">
        <v>1981</v>
      </c>
      <c r="E73" s="32" t="s">
        <v>205</v>
      </c>
      <c r="F73" s="25">
        <v>67</v>
      </c>
      <c r="G73" s="32"/>
      <c r="H73" s="16" t="str">
        <f t="shared" si="7"/>
        <v>F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8"/>
        <v>Ž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26">
        <f t="shared" si="9"/>
        <v>72</v>
      </c>
      <c r="B74" s="23" t="s">
        <v>209</v>
      </c>
      <c r="C74" s="23" t="s">
        <v>179</v>
      </c>
      <c r="D74" s="24">
        <v>1981</v>
      </c>
      <c r="E74" s="32" t="s">
        <v>205</v>
      </c>
      <c r="F74" s="25">
        <v>69</v>
      </c>
      <c r="G74" s="32"/>
      <c r="H74" s="16" t="str">
        <f t="shared" si="7"/>
        <v>A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8"/>
        <v>M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26">
        <f t="shared" si="9"/>
        <v>73</v>
      </c>
      <c r="B75" s="23" t="s">
        <v>48</v>
      </c>
      <c r="C75" s="23" t="s">
        <v>32</v>
      </c>
      <c r="D75" s="24">
        <v>1971</v>
      </c>
      <c r="E75" s="32" t="s">
        <v>33</v>
      </c>
      <c r="F75" s="25">
        <v>70</v>
      </c>
      <c r="G75" s="32"/>
      <c r="H75" s="16" t="str">
        <f t="shared" si="7"/>
        <v>B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8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26">
        <f t="shared" si="9"/>
        <v>74</v>
      </c>
      <c r="B76" s="23" t="s">
        <v>215</v>
      </c>
      <c r="C76" s="23" t="s">
        <v>216</v>
      </c>
      <c r="D76" s="24">
        <v>1994</v>
      </c>
      <c r="E76" s="32" t="s">
        <v>217</v>
      </c>
      <c r="F76" s="25">
        <v>72</v>
      </c>
      <c r="G76" s="32"/>
      <c r="H76" s="16" t="str">
        <f t="shared" si="7"/>
        <v>A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8"/>
        <v>M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26">
        <f t="shared" si="9"/>
        <v>75</v>
      </c>
      <c r="B77" s="23" t="s">
        <v>218</v>
      </c>
      <c r="C77" s="23" t="s">
        <v>219</v>
      </c>
      <c r="D77" s="24">
        <v>1985</v>
      </c>
      <c r="E77" s="32" t="s">
        <v>220</v>
      </c>
      <c r="F77" s="25">
        <v>73</v>
      </c>
      <c r="G77" s="32"/>
      <c r="H77" s="16" t="str">
        <f aca="true" t="shared" si="10" ref="H77:H89">IF(S77&lt;&gt;"Ž",IF($O$2-D77&gt;39,IF($O$2-D77&gt;49,IF($O$2-D77&gt;59,IF($O$2-D77&gt;69,IF($O$2-D77&gt;90,"to snad ne!","E"),"D"),"C"),"B"),"A"),IF(S77="Ž",IF($O$2-D77&gt;34,IF($O$2-D77&gt;44,IF($O$2-D77&gt;90,"to snad ne!","H"),"G"),"F")))</f>
        <v>A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8"/>
        <v>M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26">
        <f t="shared" si="9"/>
        <v>76</v>
      </c>
      <c r="B78" s="23" t="s">
        <v>222</v>
      </c>
      <c r="C78" s="23" t="s">
        <v>223</v>
      </c>
      <c r="D78" s="24">
        <v>1962</v>
      </c>
      <c r="E78" s="32" t="s">
        <v>224</v>
      </c>
      <c r="F78" s="25">
        <v>74</v>
      </c>
      <c r="G78" s="32"/>
      <c r="H78" s="16" t="str">
        <f t="shared" si="10"/>
        <v>C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8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26">
        <f t="shared" si="9"/>
        <v>77</v>
      </c>
      <c r="B79" s="23" t="s">
        <v>225</v>
      </c>
      <c r="C79" s="23" t="s">
        <v>24</v>
      </c>
      <c r="D79" s="24">
        <v>1973</v>
      </c>
      <c r="E79" s="32" t="s">
        <v>226</v>
      </c>
      <c r="F79" s="25">
        <v>77</v>
      </c>
      <c r="G79" s="32"/>
      <c r="H79" s="16" t="str">
        <f t="shared" si="10"/>
        <v>B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8"/>
        <v>M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26">
        <f t="shared" si="9"/>
      </c>
      <c r="B80" s="23"/>
      <c r="C80" s="23"/>
      <c r="D80" s="24"/>
      <c r="E80" s="32"/>
      <c r="F80" s="25"/>
      <c r="G80" s="32"/>
      <c r="H80" s="16" t="str">
        <f t="shared" si="10"/>
        <v>to snad ne!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8"/>
        <v> 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26">
        <f t="shared" si="9"/>
      </c>
      <c r="B81" s="23"/>
      <c r="C81" s="23"/>
      <c r="D81" s="24"/>
      <c r="E81" s="32"/>
      <c r="F81" s="25"/>
      <c r="G81" s="32"/>
      <c r="H81" s="16" t="str">
        <f t="shared" si="10"/>
        <v>to snad ne!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8"/>
        <v> 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26">
        <f t="shared" si="9"/>
      </c>
      <c r="B82" s="23"/>
      <c r="C82" s="23"/>
      <c r="D82" s="24"/>
      <c r="E82" s="32"/>
      <c r="F82" s="25"/>
      <c r="G82" s="32"/>
      <c r="H82" s="16" t="str">
        <f t="shared" si="10"/>
        <v>to snad ne!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4" t="str">
        <f t="shared" si="8"/>
        <v> 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26">
        <f t="shared" si="9"/>
      </c>
      <c r="B83" s="23"/>
      <c r="C83" s="23"/>
      <c r="D83" s="24"/>
      <c r="E83" s="32"/>
      <c r="F83" s="25"/>
      <c r="G83" s="32"/>
      <c r="H83" s="16" t="str">
        <f t="shared" si="10"/>
        <v>to snad ne!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8"/>
        <v> 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26">
        <f t="shared" si="9"/>
      </c>
      <c r="B84" s="23"/>
      <c r="C84" s="23"/>
      <c r="D84" s="24"/>
      <c r="E84" s="32"/>
      <c r="F84" s="25"/>
      <c r="G84" s="32"/>
      <c r="H84" s="16" t="str">
        <f t="shared" si="10"/>
        <v>to snad ne!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4" t="str">
        <f t="shared" si="8"/>
        <v> 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26">
        <f t="shared" si="9"/>
      </c>
      <c r="B85" s="23"/>
      <c r="C85" s="23"/>
      <c r="D85" s="24"/>
      <c r="E85" s="32"/>
      <c r="F85" s="25"/>
      <c r="G85" s="32"/>
      <c r="H85" s="16" t="str">
        <f t="shared" si="10"/>
        <v>to snad ne!</v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8"/>
        <v> 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26">
        <f t="shared" si="9"/>
      </c>
      <c r="B86" s="23"/>
      <c r="C86" s="23"/>
      <c r="D86" s="24"/>
      <c r="E86" s="32"/>
      <c r="F86" s="25"/>
      <c r="G86" s="32"/>
      <c r="H86" s="16" t="str">
        <f t="shared" si="10"/>
        <v>to snad ne!</v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8"/>
        <v> 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26">
        <f t="shared" si="9"/>
      </c>
      <c r="B87" s="23"/>
      <c r="C87" s="23"/>
      <c r="D87" s="24"/>
      <c r="E87" s="32"/>
      <c r="F87" s="25"/>
      <c r="G87" s="32"/>
      <c r="H87" s="16" t="str">
        <f t="shared" si="10"/>
        <v>to snad ne!</v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8"/>
        <v> 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26">
        <f t="shared" si="9"/>
      </c>
      <c r="B88" s="23"/>
      <c r="C88" s="23"/>
      <c r="D88" s="24"/>
      <c r="E88" s="32"/>
      <c r="F88" s="25"/>
      <c r="G88" s="32"/>
      <c r="H88" s="16" t="str">
        <f t="shared" si="10"/>
        <v>to snad ne!</v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8"/>
        <v> 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26">
        <f t="shared" si="9"/>
      </c>
      <c r="B89" s="23"/>
      <c r="C89" s="23"/>
      <c r="D89" s="24"/>
      <c r="E89" s="32"/>
      <c r="F89" s="25"/>
      <c r="G89" s="32"/>
      <c r="H89" s="16" t="str">
        <f t="shared" si="10"/>
        <v>to snad ne!</v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8"/>
        <v> 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26">
        <f t="shared" si="9"/>
      </c>
      <c r="B90" s="23"/>
      <c r="C90" s="23"/>
      <c r="D90" s="24"/>
      <c r="E90" s="32"/>
      <c r="F90" s="25"/>
      <c r="G90" s="32"/>
      <c r="H90" s="16" t="str">
        <f aca="true" t="shared" si="11" ref="H90:H152">IF(S90&lt;&gt;"Ž",IF($O$2-D90&gt;39,IF($O$2-D90&gt;49,IF($O$2-D90&gt;59,IF($O$2-D90&gt;69,IF($O$2-D90&gt;90,"to snad ne!","E"),"D"),"C"),"B"),"A"),IF(S90="Ž",IF($O$2-D90&gt;34,IF($O$2-D90&gt;44,IF($O$2-D90&gt;90,"to snad ne!","H"),"G"),"F")))</f>
        <v>to snad ne!</v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8"/>
        <v> 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26">
        <f t="shared" si="9"/>
      </c>
      <c r="B91" s="23"/>
      <c r="C91" s="23"/>
      <c r="D91" s="24"/>
      <c r="E91" s="32"/>
      <c r="F91" s="25"/>
      <c r="G91" s="32"/>
      <c r="H91" s="16" t="str">
        <f t="shared" si="11"/>
        <v>to snad ne!</v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8"/>
        <v> 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26">
        <f t="shared" si="9"/>
      </c>
      <c r="B92" s="23"/>
      <c r="C92" s="23"/>
      <c r="D92" s="24"/>
      <c r="E92" s="32"/>
      <c r="F92" s="25"/>
      <c r="G92" s="32"/>
      <c r="H92" s="16" t="str">
        <f t="shared" si="11"/>
        <v>to snad ne!</v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 t="str">
        <f t="shared" si="8"/>
        <v> 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26">
        <f t="shared" si="9"/>
      </c>
      <c r="B93" s="23"/>
      <c r="C93" s="23"/>
      <c r="D93" s="24"/>
      <c r="E93" s="32"/>
      <c r="F93" s="25"/>
      <c r="G93" s="32"/>
      <c r="H93" s="16" t="str">
        <f t="shared" si="11"/>
        <v>to snad ne!</v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 t="str">
        <f t="shared" si="8"/>
        <v> 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26">
        <f t="shared" si="9"/>
      </c>
      <c r="B94" s="23"/>
      <c r="C94" s="23"/>
      <c r="D94" s="24"/>
      <c r="E94" s="32"/>
      <c r="F94" s="25"/>
      <c r="G94" s="32"/>
      <c r="H94" s="16" t="str">
        <f t="shared" si="11"/>
        <v>to snad ne!</v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 t="str">
        <f t="shared" si="8"/>
        <v> 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26">
        <f t="shared" si="9"/>
      </c>
      <c r="B95" s="23"/>
      <c r="C95" s="23"/>
      <c r="D95" s="24"/>
      <c r="E95" s="32"/>
      <c r="F95" s="25"/>
      <c r="G95" s="32"/>
      <c r="H95" s="16" t="str">
        <f t="shared" si="11"/>
        <v>to snad ne!</v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 t="str">
        <f t="shared" si="8"/>
        <v> 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26">
        <f t="shared" si="9"/>
      </c>
      <c r="B96" s="23"/>
      <c r="C96" s="23"/>
      <c r="D96" s="24"/>
      <c r="E96" s="32"/>
      <c r="F96" s="25"/>
      <c r="G96" s="32"/>
      <c r="H96" s="16" t="str">
        <f t="shared" si="11"/>
        <v>to snad ne!</v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 t="str">
        <f t="shared" si="8"/>
        <v> 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26">
        <f t="shared" si="9"/>
      </c>
      <c r="B97" s="23"/>
      <c r="C97" s="23"/>
      <c r="D97" s="24"/>
      <c r="E97" s="32"/>
      <c r="F97" s="25"/>
      <c r="G97" s="32"/>
      <c r="H97" s="16" t="str">
        <f t="shared" si="11"/>
        <v>to snad ne!</v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 t="str">
        <f t="shared" si="8"/>
        <v> 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26">
        <f t="shared" si="9"/>
      </c>
      <c r="B98" s="23"/>
      <c r="C98" s="23"/>
      <c r="D98" s="24"/>
      <c r="E98" s="32"/>
      <c r="F98" s="25"/>
      <c r="G98" s="32"/>
      <c r="H98" s="16" t="str">
        <f t="shared" si="11"/>
        <v>to snad ne!</v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 t="str">
        <f t="shared" si="8"/>
        <v> 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26">
        <f t="shared" si="9"/>
      </c>
      <c r="B99" s="23"/>
      <c r="C99" s="23"/>
      <c r="D99" s="24"/>
      <c r="E99" s="32"/>
      <c r="F99" s="25"/>
      <c r="G99" s="32"/>
      <c r="H99" s="16" t="str">
        <f t="shared" si="11"/>
        <v>to snad ne!</v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 t="str">
        <f aca="true" t="shared" si="12" ref="S99:S130">IF(LEN(B99)=0," ",IF(MID(B99,LEN(B99),1)="á","Ž","M"))</f>
        <v> 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26">
        <f t="shared" si="9"/>
      </c>
      <c r="B100" s="23"/>
      <c r="C100" s="23"/>
      <c r="D100" s="24"/>
      <c r="E100" s="32"/>
      <c r="F100" s="25"/>
      <c r="G100" s="32"/>
      <c r="H100" s="16" t="str">
        <f t="shared" si="11"/>
        <v>to snad ne!</v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 t="str">
        <f t="shared" si="12"/>
        <v> 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26">
        <f t="shared" si="9"/>
      </c>
      <c r="B101" s="23"/>
      <c r="C101" s="23"/>
      <c r="D101" s="24"/>
      <c r="E101" s="32"/>
      <c r="F101" s="25"/>
      <c r="G101" s="32"/>
      <c r="H101" s="16" t="str">
        <f t="shared" si="11"/>
        <v>to snad ne!</v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 t="str">
        <f t="shared" si="12"/>
        <v> 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26">
        <f t="shared" si="9"/>
      </c>
      <c r="B102" s="23"/>
      <c r="C102" s="23"/>
      <c r="D102" s="24"/>
      <c r="E102" s="25"/>
      <c r="F102" s="25"/>
      <c r="G102" s="32"/>
      <c r="H102" s="16" t="str">
        <f t="shared" si="11"/>
        <v>to snad ne!</v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 t="str">
        <f t="shared" si="12"/>
        <v> 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26">
        <f t="shared" si="9"/>
      </c>
      <c r="B103" s="23"/>
      <c r="C103" s="23"/>
      <c r="D103" s="24"/>
      <c r="E103" s="25"/>
      <c r="F103" s="25"/>
      <c r="G103" s="32"/>
      <c r="H103" s="16" t="str">
        <f t="shared" si="11"/>
        <v>to snad ne!</v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 t="str">
        <f t="shared" si="12"/>
        <v> 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26">
        <f t="shared" si="9"/>
      </c>
      <c r="B104" s="23"/>
      <c r="C104" s="23"/>
      <c r="D104" s="24"/>
      <c r="E104" s="25"/>
      <c r="F104" s="25"/>
      <c r="G104" s="32"/>
      <c r="H104" s="16" t="str">
        <f t="shared" si="11"/>
        <v>to snad ne!</v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 t="str">
        <f t="shared" si="12"/>
        <v> 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26">
        <f t="shared" si="9"/>
      </c>
      <c r="B105" s="23"/>
      <c r="C105" s="23"/>
      <c r="D105" s="24"/>
      <c r="E105" s="25"/>
      <c r="F105" s="25"/>
      <c r="G105" s="32"/>
      <c r="H105" s="16" t="str">
        <f t="shared" si="11"/>
        <v>to snad ne!</v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 t="str">
        <f t="shared" si="12"/>
        <v> 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26">
        <f t="shared" si="9"/>
      </c>
      <c r="B106" s="23"/>
      <c r="C106" s="23"/>
      <c r="D106" s="24"/>
      <c r="E106" s="25"/>
      <c r="F106" s="25"/>
      <c r="G106" s="32"/>
      <c r="H106" s="16" t="str">
        <f t="shared" si="11"/>
        <v>to snad ne!</v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 t="str">
        <f t="shared" si="12"/>
        <v> 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26">
        <f t="shared" si="9"/>
      </c>
      <c r="B107" s="23"/>
      <c r="C107" s="23"/>
      <c r="D107" s="24"/>
      <c r="E107" s="25"/>
      <c r="F107" s="25"/>
      <c r="G107" s="32"/>
      <c r="H107" s="16" t="str">
        <f t="shared" si="11"/>
        <v>to snad ne!</v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 t="str">
        <f t="shared" si="12"/>
        <v> 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26">
        <f t="shared" si="9"/>
      </c>
      <c r="B108" s="23"/>
      <c r="C108" s="23"/>
      <c r="D108" s="24"/>
      <c r="E108" s="25"/>
      <c r="F108" s="25"/>
      <c r="G108" s="32"/>
      <c r="H108" s="16" t="str">
        <f t="shared" si="11"/>
        <v>to snad ne!</v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 t="str">
        <f t="shared" si="12"/>
        <v> 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26">
        <f t="shared" si="9"/>
      </c>
      <c r="B109" s="23"/>
      <c r="C109" s="23"/>
      <c r="D109" s="24"/>
      <c r="E109" s="25"/>
      <c r="F109" s="25"/>
      <c r="G109" s="32"/>
      <c r="H109" s="16" t="str">
        <f t="shared" si="11"/>
        <v>to snad ne!</v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 t="str">
        <f t="shared" si="12"/>
        <v> 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26">
        <f t="shared" si="9"/>
      </c>
      <c r="B110" s="23"/>
      <c r="C110" s="23"/>
      <c r="D110" s="24"/>
      <c r="E110" s="25"/>
      <c r="F110" s="25"/>
      <c r="G110" s="32"/>
      <c r="H110" s="16" t="str">
        <f t="shared" si="11"/>
        <v>to snad ne!</v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 t="str">
        <f t="shared" si="12"/>
        <v> 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26">
        <f t="shared" si="9"/>
      </c>
      <c r="B111" s="23"/>
      <c r="C111" s="23"/>
      <c r="D111" s="24"/>
      <c r="E111" s="25"/>
      <c r="F111" s="25"/>
      <c r="G111" s="32"/>
      <c r="H111" s="16" t="str">
        <f t="shared" si="11"/>
        <v>to snad ne!</v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 t="str">
        <f t="shared" si="12"/>
        <v> 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26">
        <f t="shared" si="9"/>
      </c>
      <c r="B112" s="23"/>
      <c r="C112" s="23"/>
      <c r="D112" s="24"/>
      <c r="E112" s="25"/>
      <c r="F112" s="25"/>
      <c r="G112" s="32"/>
      <c r="H112" s="16" t="str">
        <f t="shared" si="11"/>
        <v>to snad ne!</v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 t="str">
        <f t="shared" si="12"/>
        <v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26">
        <f t="shared" si="9"/>
      </c>
      <c r="B113" s="23"/>
      <c r="C113" s="23"/>
      <c r="D113" s="24"/>
      <c r="E113" s="25"/>
      <c r="F113" s="25"/>
      <c r="G113" s="32"/>
      <c r="H113" s="16" t="str">
        <f t="shared" si="11"/>
        <v>to snad ne!</v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 t="str">
        <f t="shared" si="12"/>
        <v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26">
        <f t="shared" si="9"/>
      </c>
      <c r="B114" s="23"/>
      <c r="C114" s="23"/>
      <c r="D114" s="24"/>
      <c r="E114" s="25"/>
      <c r="F114" s="25"/>
      <c r="G114" s="32"/>
      <c r="H114" s="16" t="str">
        <f t="shared" si="11"/>
        <v>to snad ne!</v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 t="str">
        <f t="shared" si="12"/>
        <v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26">
        <f t="shared" si="9"/>
      </c>
      <c r="B115" s="23"/>
      <c r="C115" s="23"/>
      <c r="D115" s="24"/>
      <c r="E115" s="25"/>
      <c r="F115" s="25"/>
      <c r="G115" s="32"/>
      <c r="H115" s="16" t="str">
        <f t="shared" si="11"/>
        <v>to snad ne!</v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 t="str">
        <f t="shared" si="12"/>
        <v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26">
        <f t="shared" si="9"/>
      </c>
      <c r="B116" s="23"/>
      <c r="C116" s="23"/>
      <c r="D116" s="24"/>
      <c r="E116" s="25"/>
      <c r="F116" s="25"/>
      <c r="G116" s="32"/>
      <c r="H116" s="16" t="str">
        <f t="shared" si="11"/>
        <v>to snad ne!</v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 t="str">
        <f t="shared" si="12"/>
        <v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26">
        <f t="shared" si="9"/>
      </c>
      <c r="B117" s="23"/>
      <c r="C117" s="23"/>
      <c r="D117" s="24"/>
      <c r="E117" s="25"/>
      <c r="F117" s="25"/>
      <c r="G117" s="32"/>
      <c r="H117" s="16" t="str">
        <f t="shared" si="11"/>
        <v>to snad ne!</v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 t="str">
        <f t="shared" si="12"/>
        <v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26">
        <f t="shared" si="9"/>
      </c>
      <c r="B118" s="23"/>
      <c r="C118" s="23"/>
      <c r="D118" s="24"/>
      <c r="E118" s="25"/>
      <c r="F118" s="25"/>
      <c r="G118" s="32"/>
      <c r="H118" s="16" t="str">
        <f t="shared" si="11"/>
        <v>to snad ne!</v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 t="str">
        <f t="shared" si="12"/>
        <v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26">
        <f t="shared" si="9"/>
      </c>
      <c r="B119" s="23"/>
      <c r="C119" s="23"/>
      <c r="D119" s="24"/>
      <c r="E119" s="25"/>
      <c r="F119" s="25"/>
      <c r="G119" s="32"/>
      <c r="H119" s="16" t="str">
        <f t="shared" si="11"/>
        <v>to snad ne!</v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 t="str">
        <f t="shared" si="12"/>
        <v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26">
        <f t="shared" si="9"/>
      </c>
      <c r="B120" s="23"/>
      <c r="C120" s="23"/>
      <c r="D120" s="24"/>
      <c r="E120" s="25"/>
      <c r="F120" s="25"/>
      <c r="G120" s="32"/>
      <c r="H120" s="16" t="str">
        <f t="shared" si="11"/>
        <v>to snad ne!</v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 t="str">
        <f t="shared" si="12"/>
        <v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26">
        <f t="shared" si="9"/>
      </c>
      <c r="B121" s="23"/>
      <c r="C121" s="23"/>
      <c r="D121" s="24"/>
      <c r="E121" s="25"/>
      <c r="F121" s="25"/>
      <c r="G121" s="32"/>
      <c r="H121" s="16" t="str">
        <f t="shared" si="11"/>
        <v>to snad ne!</v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 t="str">
        <f t="shared" si="12"/>
        <v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26">
        <f t="shared" si="9"/>
      </c>
      <c r="B122" s="23"/>
      <c r="C122" s="23"/>
      <c r="D122" s="24"/>
      <c r="E122" s="25"/>
      <c r="F122" s="25"/>
      <c r="G122" s="32"/>
      <c r="H122" s="16" t="str">
        <f t="shared" si="11"/>
        <v>to snad ne!</v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 t="str">
        <f t="shared" si="12"/>
        <v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26">
        <f t="shared" si="9"/>
      </c>
      <c r="B123" s="23"/>
      <c r="C123" s="23"/>
      <c r="D123" s="24"/>
      <c r="E123" s="25"/>
      <c r="F123" s="25"/>
      <c r="G123" s="32"/>
      <c r="H123" s="16" t="str">
        <f t="shared" si="11"/>
        <v>to snad ne!</v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 t="str">
        <f t="shared" si="12"/>
        <v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26">
        <f t="shared" si="9"/>
      </c>
      <c r="B124" s="23"/>
      <c r="C124" s="23"/>
      <c r="D124" s="24"/>
      <c r="E124" s="25"/>
      <c r="F124" s="25"/>
      <c r="G124" s="32"/>
      <c r="H124" s="16" t="str">
        <f t="shared" si="11"/>
        <v>to snad ne!</v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 t="str">
        <f t="shared" si="12"/>
        <v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26">
        <f t="shared" si="9"/>
      </c>
      <c r="B125" s="23"/>
      <c r="C125" s="23"/>
      <c r="D125" s="24"/>
      <c r="E125" s="25"/>
      <c r="F125" s="25"/>
      <c r="G125" s="32"/>
      <c r="H125" s="16" t="str">
        <f t="shared" si="11"/>
        <v>to snad ne!</v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 t="str">
        <f t="shared" si="12"/>
        <v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26">
        <f t="shared" si="9"/>
      </c>
      <c r="B126" s="23"/>
      <c r="C126" s="23"/>
      <c r="D126" s="24"/>
      <c r="E126" s="25"/>
      <c r="F126" s="25"/>
      <c r="G126" s="32"/>
      <c r="H126" s="16" t="str">
        <f t="shared" si="11"/>
        <v>to snad ne!</v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 t="str">
        <f t="shared" si="12"/>
        <v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26">
        <f t="shared" si="9"/>
      </c>
      <c r="B127" s="23"/>
      <c r="C127" s="23"/>
      <c r="D127" s="24"/>
      <c r="E127" s="25"/>
      <c r="F127" s="25"/>
      <c r="G127" s="32"/>
      <c r="H127" s="16" t="str">
        <f t="shared" si="11"/>
        <v>to snad ne!</v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 t="str">
        <f t="shared" si="12"/>
        <v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26">
        <f t="shared" si="9"/>
      </c>
      <c r="B128" s="23"/>
      <c r="C128" s="23"/>
      <c r="D128" s="24"/>
      <c r="E128" s="25"/>
      <c r="F128" s="25"/>
      <c r="G128" s="32"/>
      <c r="H128" s="16" t="str">
        <f t="shared" si="11"/>
        <v>to snad ne!</v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 t="str">
        <f t="shared" si="12"/>
        <v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26">
        <f t="shared" si="9"/>
      </c>
      <c r="B129" s="23"/>
      <c r="C129" s="23"/>
      <c r="D129" s="24"/>
      <c r="E129" s="25"/>
      <c r="F129" s="25"/>
      <c r="G129" s="32"/>
      <c r="H129" s="16" t="str">
        <f t="shared" si="11"/>
        <v>to snad ne!</v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 t="str">
        <f t="shared" si="12"/>
        <v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26">
        <f t="shared" si="9"/>
      </c>
      <c r="B130" s="23"/>
      <c r="C130" s="23"/>
      <c r="D130" s="24"/>
      <c r="E130" s="25"/>
      <c r="F130" s="25"/>
      <c r="G130" s="32"/>
      <c r="H130" s="16" t="str">
        <f t="shared" si="11"/>
        <v>to snad ne!</v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 t="str">
        <f t="shared" si="12"/>
        <v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26">
        <f t="shared" si="9"/>
      </c>
      <c r="B131" s="23"/>
      <c r="C131" s="23"/>
      <c r="D131" s="24"/>
      <c r="E131" s="25"/>
      <c r="F131" s="25"/>
      <c r="G131" s="32"/>
      <c r="H131" s="16" t="str">
        <f t="shared" si="11"/>
        <v>to snad ne!</v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 t="str">
        <f aca="true" t="shared" si="13" ref="S131:S152">IF(LEN(B131)=0," ",IF(MID(B131,LEN(B131),1)="á","Ž","M"))</f>
        <v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>
        <f t="shared" si="9"/>
      </c>
      <c r="B132" s="23"/>
      <c r="C132" s="23"/>
      <c r="D132" s="24"/>
      <c r="E132" s="25"/>
      <c r="F132" s="25"/>
      <c r="G132" s="32"/>
      <c r="H132" s="16" t="str">
        <f t="shared" si="11"/>
        <v>to snad ne!</v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 t="str">
        <f t="shared" si="13"/>
        <v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26">
        <f aca="true" t="shared" si="14" ref="A133:A152">IF(B133&lt;&gt;0,A132+1,"")</f>
      </c>
      <c r="B133" s="23"/>
      <c r="C133" s="23"/>
      <c r="D133" s="24"/>
      <c r="E133" s="25"/>
      <c r="F133" s="25"/>
      <c r="G133" s="32"/>
      <c r="H133" s="16" t="str">
        <f t="shared" si="11"/>
        <v>to snad ne!</v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 t="str">
        <f t="shared" si="13"/>
        <v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26">
        <f t="shared" si="14"/>
      </c>
      <c r="B134" s="23"/>
      <c r="C134" s="23"/>
      <c r="D134" s="24"/>
      <c r="E134" s="25"/>
      <c r="F134" s="25"/>
      <c r="G134" s="32"/>
      <c r="H134" s="16" t="str">
        <f t="shared" si="11"/>
        <v>to snad ne!</v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 t="str">
        <f t="shared" si="13"/>
        <v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26">
        <f t="shared" si="14"/>
      </c>
      <c r="B135" s="23"/>
      <c r="C135" s="23"/>
      <c r="D135" s="24"/>
      <c r="E135" s="25"/>
      <c r="F135" s="25"/>
      <c r="G135" s="32"/>
      <c r="H135" s="16" t="str">
        <f t="shared" si="11"/>
        <v>to snad ne!</v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 t="str">
        <f t="shared" si="13"/>
        <v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26">
        <f t="shared" si="14"/>
      </c>
      <c r="B136" s="23"/>
      <c r="C136" s="23"/>
      <c r="D136" s="24"/>
      <c r="E136" s="25"/>
      <c r="F136" s="25"/>
      <c r="G136" s="32"/>
      <c r="H136" s="16" t="str">
        <f t="shared" si="11"/>
        <v>to snad ne!</v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 t="str">
        <f t="shared" si="13"/>
        <v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26">
        <f t="shared" si="14"/>
      </c>
      <c r="B137" s="23"/>
      <c r="C137" s="23"/>
      <c r="D137" s="24"/>
      <c r="E137" s="25"/>
      <c r="F137" s="25"/>
      <c r="G137" s="32"/>
      <c r="H137" s="16" t="str">
        <f t="shared" si="11"/>
        <v>to snad ne!</v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 t="str">
        <f t="shared" si="13"/>
        <v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26">
        <f t="shared" si="14"/>
      </c>
      <c r="B138" s="23"/>
      <c r="C138" s="23"/>
      <c r="D138" s="24"/>
      <c r="E138" s="25"/>
      <c r="F138" s="25"/>
      <c r="G138" s="32"/>
      <c r="H138" s="16" t="str">
        <f t="shared" si="11"/>
        <v>to snad ne!</v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 t="str">
        <f t="shared" si="13"/>
        <v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26">
        <f t="shared" si="14"/>
      </c>
      <c r="B139" s="23"/>
      <c r="C139" s="23"/>
      <c r="D139" s="24"/>
      <c r="E139" s="25"/>
      <c r="F139" s="25"/>
      <c r="G139" s="32"/>
      <c r="H139" s="16" t="str">
        <f t="shared" si="11"/>
        <v>to snad ne!</v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 t="str">
        <f t="shared" si="13"/>
        <v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26">
        <f t="shared" si="14"/>
      </c>
      <c r="B140" s="23"/>
      <c r="C140" s="23"/>
      <c r="D140" s="24"/>
      <c r="E140" s="25"/>
      <c r="F140" s="25"/>
      <c r="G140" s="32"/>
      <c r="H140" s="16" t="str">
        <f t="shared" si="11"/>
        <v>to snad ne!</v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 t="str">
        <f t="shared" si="13"/>
        <v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26">
        <f t="shared" si="14"/>
      </c>
      <c r="B141" s="23"/>
      <c r="C141" s="23"/>
      <c r="D141" s="24"/>
      <c r="E141" s="25"/>
      <c r="F141" s="25"/>
      <c r="G141" s="32"/>
      <c r="H141" s="16" t="str">
        <f t="shared" si="11"/>
        <v>to snad ne!</v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 t="str">
        <f t="shared" si="13"/>
        <v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>
      <c r="A142" s="26">
        <f t="shared" si="14"/>
      </c>
      <c r="B142" s="23"/>
      <c r="C142" s="23"/>
      <c r="D142" s="24"/>
      <c r="E142" s="25"/>
      <c r="F142" s="25"/>
      <c r="G142" s="32"/>
      <c r="H142" s="16" t="str">
        <f t="shared" si="11"/>
        <v>to snad ne!</v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 t="str">
        <f t="shared" si="13"/>
        <v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>
      <c r="A143" s="26">
        <f t="shared" si="14"/>
      </c>
      <c r="B143" s="23"/>
      <c r="C143" s="23"/>
      <c r="D143" s="24"/>
      <c r="E143" s="25"/>
      <c r="F143" s="25"/>
      <c r="G143" s="32"/>
      <c r="H143" s="16" t="str">
        <f t="shared" si="11"/>
        <v>to snad ne!</v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 t="str">
        <f t="shared" si="13"/>
        <v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>
      <c r="A144" s="26">
        <f t="shared" si="14"/>
      </c>
      <c r="B144" s="23"/>
      <c r="C144" s="23"/>
      <c r="D144" s="24"/>
      <c r="E144" s="25"/>
      <c r="F144" s="25"/>
      <c r="G144" s="32"/>
      <c r="H144" s="16" t="str">
        <f t="shared" si="11"/>
        <v>to snad ne!</v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 t="str">
        <f t="shared" si="13"/>
        <v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>
      <c r="A145" s="26">
        <f t="shared" si="14"/>
      </c>
      <c r="B145" s="23"/>
      <c r="C145" s="23"/>
      <c r="D145" s="24"/>
      <c r="E145" s="25"/>
      <c r="F145" s="25"/>
      <c r="G145" s="32"/>
      <c r="H145" s="16" t="str">
        <f t="shared" si="11"/>
        <v>to snad ne!</v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 t="str">
        <f t="shared" si="13"/>
        <v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>
      <c r="A146" s="26">
        <f t="shared" si="14"/>
      </c>
      <c r="B146" s="23"/>
      <c r="C146" s="23"/>
      <c r="D146" s="24"/>
      <c r="E146" s="25"/>
      <c r="F146" s="25"/>
      <c r="G146" s="32"/>
      <c r="H146" s="16" t="str">
        <f t="shared" si="11"/>
        <v>to snad ne!</v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 t="str">
        <f t="shared" si="13"/>
        <v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>
      <c r="A147" s="26">
        <f t="shared" si="14"/>
      </c>
      <c r="B147" s="23"/>
      <c r="C147" s="23"/>
      <c r="D147" s="24"/>
      <c r="E147" s="25"/>
      <c r="F147" s="25"/>
      <c r="G147" s="32"/>
      <c r="H147" s="16" t="str">
        <f t="shared" si="11"/>
        <v>to snad ne!</v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 t="str">
        <f t="shared" si="13"/>
        <v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>
      <c r="A148" s="26">
        <f t="shared" si="14"/>
      </c>
      <c r="B148" s="23"/>
      <c r="C148" s="23"/>
      <c r="D148" s="24"/>
      <c r="E148" s="25"/>
      <c r="F148" s="25"/>
      <c r="G148" s="32"/>
      <c r="H148" s="16" t="str">
        <f t="shared" si="11"/>
        <v>to snad ne!</v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 t="str">
        <f t="shared" si="13"/>
        <v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>
      <c r="A149" s="26">
        <f t="shared" si="14"/>
      </c>
      <c r="B149" s="23"/>
      <c r="C149" s="23"/>
      <c r="D149" s="24"/>
      <c r="E149" s="25"/>
      <c r="F149" s="25"/>
      <c r="G149" s="32"/>
      <c r="H149" s="16" t="str">
        <f t="shared" si="11"/>
        <v>to snad ne!</v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 t="str">
        <f t="shared" si="13"/>
        <v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>
      <c r="A150" s="26">
        <f t="shared" si="14"/>
      </c>
      <c r="B150" s="23"/>
      <c r="C150" s="23"/>
      <c r="D150" s="24"/>
      <c r="E150" s="25"/>
      <c r="F150" s="25"/>
      <c r="G150" s="32"/>
      <c r="H150" s="16" t="str">
        <f t="shared" si="11"/>
        <v>to snad ne!</v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 t="str">
        <f t="shared" si="13"/>
        <v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>
      <c r="A151" s="26">
        <f t="shared" si="14"/>
      </c>
      <c r="B151" s="23"/>
      <c r="C151" s="23"/>
      <c r="D151" s="24"/>
      <c r="E151" s="25"/>
      <c r="F151" s="25"/>
      <c r="G151" s="32"/>
      <c r="H151" s="16" t="str">
        <f t="shared" si="11"/>
        <v>to snad ne!</v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 t="str">
        <f t="shared" si="13"/>
        <v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>
        <f t="shared" si="14"/>
      </c>
      <c r="B152" s="28"/>
      <c r="C152" s="28"/>
      <c r="D152" s="29"/>
      <c r="E152" s="30"/>
      <c r="F152" s="30"/>
      <c r="G152" s="33"/>
      <c r="H152" s="31" t="str">
        <f t="shared" si="11"/>
        <v>to snad ne!</v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 t="str">
        <f t="shared" si="13"/>
        <v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</sheetData>
  <sheetProtection password="CC36" sheet="1" objects="1" scenarios="1" formatCells="0" formatColumns="0" formatRows="0" selectLockedCells="1" sort="0"/>
  <mergeCells count="2">
    <mergeCell ref="K6:M6"/>
    <mergeCell ref="A1:H1"/>
  </mergeCells>
  <conditionalFormatting sqref="B3:B152">
    <cfRule type="containsText" priority="2" dxfId="0" operator="containsText" text=" ">
      <formula>NOT(ISERROR(SEARCH(" ",B3)))</formula>
    </cfRule>
  </conditionalFormatting>
  <conditionalFormatting sqref="H3:H152">
    <cfRule type="containsText" priority="1" dxfId="1" operator="containsText" text="to snad ne!">
      <formula>NOT(ISERROR(SEARCH("to snad ne!",H3)))</formula>
    </cfRule>
  </conditionalFormatting>
  <printOptions horizontalCentered="1"/>
  <pageMargins left="0.11811023622047245" right="0.15748031496062992" top="0.9448818897637796" bottom="0.15748031496062992" header="0.15748031496062992" footer="0.2362204724409449"/>
  <pageSetup fitToHeight="1" fitToWidth="1" horizontalDpi="600" verticalDpi="600" orientation="portrait" paperSize="9" scale="78" r:id="rId2"/>
  <headerFooter alignWithMargins="0">
    <oddHeader>&amp;C&amp;P/&amp;N&amp;R&amp;D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F186"/>
  <sheetViews>
    <sheetView showGridLines="0" view="pageBreakPreview" zoomScale="110" zoomScaleNormal="110" zoomScaleSheetLayoutView="110" zoomScalePageLayoutView="0" workbookViewId="0" topLeftCell="A57">
      <selection activeCell="A4" sqref="A4"/>
    </sheetView>
  </sheetViews>
  <sheetFormatPr defaultColWidth="9.140625" defaultRowHeight="12.75"/>
  <cols>
    <col min="1" max="1" width="5.57421875" style="52" customWidth="1"/>
    <col min="2" max="2" width="12.7109375" style="38" customWidth="1"/>
    <col min="3" max="3" width="22.7109375" style="38" customWidth="1"/>
    <col min="4" max="4" width="17.7109375" style="38" customWidth="1"/>
    <col min="5" max="5" width="12.00390625" style="53" customWidth="1"/>
    <col min="6" max="6" width="46.421875" style="38" customWidth="1"/>
    <col min="7" max="7" width="12.7109375" style="38" customWidth="1"/>
    <col min="8" max="8" width="4.7109375" style="38" customWidth="1"/>
    <col min="9" max="9" width="3.28125" style="38" customWidth="1"/>
    <col min="10" max="10" width="7.00390625" style="38" customWidth="1"/>
    <col min="11" max="11" width="3.28125" style="38" customWidth="1"/>
    <col min="12" max="12" width="21.140625" style="38" customWidth="1"/>
    <col min="13" max="16384" width="9.140625" style="38" customWidth="1"/>
  </cols>
  <sheetData>
    <row r="1" spans="1:84" ht="28.5" customHeight="1" thickBot="1">
      <c r="A1" s="148" t="str">
        <f>"Startovní listina - Bystřickem kolem Vírské přehrady "&amp;'Prezenční listina'!O2</f>
        <v>Startovní listina - Bystřickem kolem Vírské přehrady 2015</v>
      </c>
      <c r="B1" s="149"/>
      <c r="C1" s="149"/>
      <c r="D1" s="149"/>
      <c r="E1" s="149"/>
      <c r="F1" s="149"/>
      <c r="G1" s="150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</row>
    <row r="2" spans="1:84" ht="20.25" customHeight="1" thickBot="1">
      <c r="A2" s="154" t="str">
        <f>'Prezenční listina'!O2-2004&amp;". ročník"</f>
        <v>11. ročník</v>
      </c>
      <c r="B2" s="155"/>
      <c r="C2" s="155"/>
      <c r="D2" s="155"/>
      <c r="E2" s="155"/>
      <c r="F2" s="155"/>
      <c r="G2" s="156"/>
      <c r="H2" s="37"/>
      <c r="I2" s="157" t="s">
        <v>21</v>
      </c>
      <c r="J2" s="158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</row>
    <row r="3" spans="1:84" ht="21.75" customHeight="1" thickBot="1">
      <c r="A3" s="151">
        <v>42154</v>
      </c>
      <c r="B3" s="152"/>
      <c r="C3" s="152"/>
      <c r="D3" s="152"/>
      <c r="E3" s="152"/>
      <c r="F3" s="152"/>
      <c r="G3" s="153"/>
      <c r="H3" s="37"/>
      <c r="I3" s="159"/>
      <c r="J3" s="160"/>
      <c r="K3" s="37"/>
      <c r="L3" s="59" t="s">
        <v>22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</row>
    <row r="4" spans="1:84" ht="26.25" customHeight="1" thickBot="1">
      <c r="A4" s="39"/>
      <c r="B4" s="40" t="s">
        <v>7</v>
      </c>
      <c r="C4" s="41" t="s">
        <v>6</v>
      </c>
      <c r="D4" s="41" t="s">
        <v>0</v>
      </c>
      <c r="E4" s="41" t="s">
        <v>1</v>
      </c>
      <c r="F4" s="41" t="s">
        <v>4</v>
      </c>
      <c r="G4" s="42" t="s">
        <v>3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</row>
    <row r="5" spans="1:84" s="87" customFormat="1" ht="15.75" customHeight="1">
      <c r="A5" s="43">
        <v>1</v>
      </c>
      <c r="B5" s="94">
        <f>IF('Prezenční listina'!F26=0,"",'Prezenční listina'!F26)</f>
        <v>1</v>
      </c>
      <c r="C5" s="95" t="str">
        <f>IF('Prezenční listina'!F26=0,"",'Prezenční listina'!B26)</f>
        <v>Kuneš</v>
      </c>
      <c r="D5" s="95" t="str">
        <f>IF('Prezenční listina'!F26=0,"",'Prezenční listina'!C26)</f>
        <v>David</v>
      </c>
      <c r="E5" s="96">
        <f>IF('Prezenční listina'!F26=0,"",'Prezenční listina'!D26)</f>
        <v>1974</v>
      </c>
      <c r="F5" s="96" t="str">
        <f>IF('Prezenční listina'!F26=0,"",'Prezenční listina'!E26)</f>
        <v>Tišnov</v>
      </c>
      <c r="G5" s="97" t="str">
        <f>IF('Prezenční listina'!F26=0,"",'Prezenční listina'!H26)</f>
        <v>B</v>
      </c>
      <c r="H5" s="86"/>
      <c r="I5" s="98" t="s">
        <v>13</v>
      </c>
      <c r="J5" s="99">
        <f>COUNTIF($G$5:$G$141,"A")</f>
        <v>28</v>
      </c>
      <c r="K5" s="86"/>
      <c r="L5" s="145">
        <f>COUNT(B5:B141)</f>
        <v>68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87" customFormat="1" ht="15.75" customHeight="1">
      <c r="A6" s="44">
        <f aca="true" t="shared" si="0" ref="A6:A38">IF(C6="","",A5+1)</f>
        <v>2</v>
      </c>
      <c r="B6" s="100">
        <f>IF('Prezenční listina'!F11=0,"",'Prezenční listina'!F11)</f>
        <v>2</v>
      </c>
      <c r="C6" s="101" t="str">
        <f>IF('Prezenční listina'!F11=0,"",'Prezenční listina'!B11)</f>
        <v>Hübner</v>
      </c>
      <c r="D6" s="101" t="str">
        <f>IF('Prezenční listina'!F11=0,"",'Prezenční listina'!C11)</f>
        <v>Tomáš</v>
      </c>
      <c r="E6" s="102">
        <f>IF('Prezenční listina'!F11=0,"",'Prezenční listina'!D11)</f>
        <v>1979</v>
      </c>
      <c r="F6" s="102" t="str">
        <f>IF('Prezenční listina'!F11=0,"",'Prezenční listina'!E11)</f>
        <v>SDH Bolešín</v>
      </c>
      <c r="G6" s="103" t="str">
        <f>IF('Prezenční listina'!F11=0,"",'Prezenční listina'!H11)</f>
        <v>A</v>
      </c>
      <c r="H6" s="104"/>
      <c r="I6" s="105" t="s">
        <v>14</v>
      </c>
      <c r="J6" s="106">
        <f>COUNTIF($G$5:$G$141,"B")</f>
        <v>20</v>
      </c>
      <c r="K6" s="86"/>
      <c r="L6" s="146"/>
      <c r="M6" s="104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</row>
    <row r="7" spans="1:84" s="87" customFormat="1" ht="15.75" customHeight="1">
      <c r="A7" s="44">
        <f t="shared" si="0"/>
        <v>3</v>
      </c>
      <c r="B7" s="100">
        <f>IF('Prezenční listina'!F52=0,"",'Prezenční listina'!F52)</f>
        <v>3</v>
      </c>
      <c r="C7" s="101" t="str">
        <f>IF('Prezenční listina'!F52=0,"",'Prezenční listina'!B52)</f>
        <v>Rubič</v>
      </c>
      <c r="D7" s="101" t="str">
        <f>IF('Prezenční listina'!F52=0,"",'Prezenční listina'!C52)</f>
        <v>Daniel</v>
      </c>
      <c r="E7" s="102">
        <f>IF('Prezenční listina'!F52=0,"",'Prezenční listina'!D52)</f>
        <v>1985</v>
      </c>
      <c r="F7" s="102" t="str">
        <f>IF('Prezenční listina'!F52=0,"",'Prezenční listina'!E52)</f>
        <v>New Balance Team</v>
      </c>
      <c r="G7" s="103" t="str">
        <f>IF('Prezenční listina'!F52=0,"",'Prezenční listina'!H52)</f>
        <v>A</v>
      </c>
      <c r="H7" s="86"/>
      <c r="I7" s="105" t="s">
        <v>15</v>
      </c>
      <c r="J7" s="106">
        <f>COUNTIF($G$5:$G$141,"C")</f>
        <v>7</v>
      </c>
      <c r="K7" s="86"/>
      <c r="L7" s="14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</row>
    <row r="8" spans="1:84" s="87" customFormat="1" ht="15.75" customHeight="1">
      <c r="A8" s="44">
        <f t="shared" si="0"/>
        <v>4</v>
      </c>
      <c r="B8" s="100">
        <f>IF('Prezenční listina'!F50=0,"",'Prezenční listina'!F50)</f>
        <v>4</v>
      </c>
      <c r="C8" s="101" t="str">
        <f>IF('Prezenční listina'!F50=0,"",'Prezenční listina'!B50)</f>
        <v>Ulrich</v>
      </c>
      <c r="D8" s="101" t="str">
        <f>IF('Prezenční listina'!F50=0,"",'Prezenční listina'!C50)</f>
        <v>Zdeněk</v>
      </c>
      <c r="E8" s="102">
        <f>IF('Prezenční listina'!F50=0,"",'Prezenční listina'!D50)</f>
        <v>1976</v>
      </c>
      <c r="F8" s="102" t="str">
        <f>IF('Prezenční listina'!F50=0,"",'Prezenční listina'!E50)</f>
        <v>VELUX Vyškov</v>
      </c>
      <c r="G8" s="103" t="str">
        <f>IF('Prezenční listina'!F50=0,"",'Prezenční listina'!H50)</f>
        <v>A</v>
      </c>
      <c r="H8" s="104"/>
      <c r="I8" s="105" t="s">
        <v>16</v>
      </c>
      <c r="J8" s="106">
        <f>COUNTIF($G$5:$G$141,"D")</f>
        <v>3</v>
      </c>
      <c r="K8" s="86"/>
      <c r="L8" s="146"/>
      <c r="M8" s="104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</row>
    <row r="9" spans="1:84" s="87" customFormat="1" ht="15.75" customHeight="1">
      <c r="A9" s="44">
        <f t="shared" si="0"/>
        <v>5</v>
      </c>
      <c r="B9" s="100">
        <f>IF('Prezenční listina'!F12=0,"",'Prezenční listina'!F12)</f>
        <v>5</v>
      </c>
      <c r="C9" s="101" t="str">
        <f>IF('Prezenční listina'!F12=0,"",'Prezenční listina'!B12)</f>
        <v>Jalůvka</v>
      </c>
      <c r="D9" s="101" t="str">
        <f>IF('Prezenční listina'!F12=0,"",'Prezenční listina'!C12)</f>
        <v>Petr</v>
      </c>
      <c r="E9" s="102">
        <f>IF('Prezenční listina'!F12=0,"",'Prezenční listina'!D12)</f>
        <v>1976</v>
      </c>
      <c r="F9" s="102" t="str">
        <f>IF('Prezenční listina'!F12=0,"",'Prezenční listina'!E12)</f>
        <v>VELUX Vyškov</v>
      </c>
      <c r="G9" s="103" t="str">
        <f>IF('Prezenční listina'!F12=0,"",'Prezenční listina'!H12)</f>
        <v>A</v>
      </c>
      <c r="H9" s="86"/>
      <c r="I9" s="105" t="s">
        <v>17</v>
      </c>
      <c r="J9" s="106">
        <f>COUNTIF($G$5:$G$141,"E")</f>
        <v>0</v>
      </c>
      <c r="K9" s="86"/>
      <c r="L9" s="14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</row>
    <row r="10" spans="1:84" s="87" customFormat="1" ht="15.75" customHeight="1">
      <c r="A10" s="44">
        <f t="shared" si="0"/>
        <v>6</v>
      </c>
      <c r="B10" s="100">
        <f>IF('Prezenční listina'!F19=0,"",'Prezenční listina'!F19)</f>
        <v>6</v>
      </c>
      <c r="C10" s="101" t="str">
        <f>IF('Prezenční listina'!F19=0,"",'Prezenční listina'!B19)</f>
        <v>Koudelka</v>
      </c>
      <c r="D10" s="101" t="str">
        <f>IF('Prezenční listina'!F19=0,"",'Prezenční listina'!C19)</f>
        <v>Josef</v>
      </c>
      <c r="E10" s="102">
        <f>IF('Prezenční listina'!F19=0,"",'Prezenční listina'!D19)</f>
        <v>1973</v>
      </c>
      <c r="F10" s="102" t="str">
        <f>IF('Prezenční listina'!F19=0,"",'Prezenční listina'!E19)</f>
        <v>VELUX Vyškov</v>
      </c>
      <c r="G10" s="103" t="str">
        <f>IF('Prezenční listina'!F19=0,"",'Prezenční listina'!H19)</f>
        <v>B</v>
      </c>
      <c r="H10" s="104"/>
      <c r="I10" s="105" t="s">
        <v>18</v>
      </c>
      <c r="J10" s="106">
        <f>COUNTIF($G$5:$G$141,"F")</f>
        <v>5</v>
      </c>
      <c r="K10" s="86"/>
      <c r="L10" s="146"/>
      <c r="M10" s="104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</row>
    <row r="11" spans="1:84" s="87" customFormat="1" ht="15.75" customHeight="1">
      <c r="A11" s="44">
        <f t="shared" si="0"/>
        <v>7</v>
      </c>
      <c r="B11" s="100">
        <f>IF('Prezenční listina'!F53=0,"",'Prezenční listina'!F53)</f>
        <v>7</v>
      </c>
      <c r="C11" s="101" t="str">
        <f>IF('Prezenční listina'!F53=0,"",'Prezenční listina'!B53)</f>
        <v>Scherrer</v>
      </c>
      <c r="D11" s="101" t="str">
        <f>IF('Prezenční listina'!F53=0,"",'Prezenční listina'!C53)</f>
        <v>Jroslav</v>
      </c>
      <c r="E11" s="102">
        <f>IF('Prezenční listina'!F53=0,"",'Prezenční listina'!D53)</f>
        <v>1960</v>
      </c>
      <c r="F11" s="102" t="str">
        <f>IF('Prezenční listina'!F53=0,"",'Prezenční listina'!E53)</f>
        <v>Orel Moravské Budějovice</v>
      </c>
      <c r="G11" s="103" t="str">
        <f>IF('Prezenční listina'!F53=0,"",'Prezenční listina'!H53)</f>
        <v>C</v>
      </c>
      <c r="H11" s="86"/>
      <c r="I11" s="105" t="s">
        <v>19</v>
      </c>
      <c r="J11" s="106">
        <f>COUNTIF($G$5:$G$141,"G")</f>
        <v>2</v>
      </c>
      <c r="K11" s="86"/>
      <c r="L11" s="14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</row>
    <row r="12" spans="1:84" s="87" customFormat="1" ht="15.75" customHeight="1" thickBot="1">
      <c r="A12" s="44">
        <f t="shared" si="0"/>
        <v>8</v>
      </c>
      <c r="B12" s="100">
        <f>IF('Prezenční listina'!F48=0,"",'Prezenční listina'!F48)</f>
        <v>8</v>
      </c>
      <c r="C12" s="101" t="str">
        <f>IF('Prezenční listina'!F48=0,"",'Prezenční listina'!B48)</f>
        <v>Tesařová</v>
      </c>
      <c r="D12" s="101" t="str">
        <f>IF('Prezenční listina'!F48=0,"",'Prezenční listina'!C48)</f>
        <v>Marie</v>
      </c>
      <c r="E12" s="102">
        <f>IF('Prezenční listina'!F48=0,"",'Prezenční listina'!D48)</f>
        <v>1954</v>
      </c>
      <c r="F12" s="102" t="str">
        <f>IF('Prezenční listina'!F48=0,"",'Prezenční listina'!E48)</f>
        <v>Křižanov</v>
      </c>
      <c r="G12" s="103" t="str">
        <f>IF('Prezenční listina'!F48=0,"",'Prezenční listina'!H48)</f>
        <v>H</v>
      </c>
      <c r="H12" s="104"/>
      <c r="I12" s="107" t="s">
        <v>20</v>
      </c>
      <c r="J12" s="108">
        <f>COUNTIF($G$5:$G$141,"H")</f>
        <v>3</v>
      </c>
      <c r="K12" s="86"/>
      <c r="L12" s="147"/>
      <c r="M12" s="104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</row>
    <row r="13" spans="1:84" s="87" customFormat="1" ht="15.75" customHeight="1">
      <c r="A13" s="44">
        <f t="shared" si="0"/>
        <v>9</v>
      </c>
      <c r="B13" s="100">
        <f>IF('Prezenční listina'!F24=0,"",'Prezenční listina'!F24)</f>
        <v>9</v>
      </c>
      <c r="C13" s="101" t="str">
        <f>IF('Prezenční listina'!F24=0,"",'Prezenční listina'!B24)</f>
        <v>Kropáček</v>
      </c>
      <c r="D13" s="101" t="str">
        <f>IF('Prezenční listina'!F24=0,"",'Prezenční listina'!C24)</f>
        <v>Jaroslav</v>
      </c>
      <c r="E13" s="102">
        <f>IF('Prezenční listina'!F24=0,"",'Prezenční listina'!D24)</f>
        <v>1970</v>
      </c>
      <c r="F13" s="102" t="str">
        <f>IF('Prezenční listina'!F24=0,"",'Prezenční listina'!E24)</f>
        <v>Brno</v>
      </c>
      <c r="G13" s="103" t="str">
        <f>IF('Prezenční listina'!F24=0,"",'Prezenční listina'!H24)</f>
        <v>B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</row>
    <row r="14" spans="1:84" s="87" customFormat="1" ht="15.75" customHeight="1">
      <c r="A14" s="44">
        <f t="shared" si="0"/>
        <v>10</v>
      </c>
      <c r="B14" s="100">
        <f>IF('Prezenční listina'!F34=0,"",'Prezenční listina'!F34)</f>
        <v>10</v>
      </c>
      <c r="C14" s="101" t="str">
        <f>IF('Prezenční listina'!F34=0,"",'Prezenční listina'!B34)</f>
        <v>Ožana</v>
      </c>
      <c r="D14" s="101" t="str">
        <f>IF('Prezenční listina'!F34=0,"",'Prezenční listina'!C34)</f>
        <v>Václav</v>
      </c>
      <c r="E14" s="102">
        <f>IF('Prezenční listina'!F34=0,"",'Prezenční listina'!D34)</f>
        <v>1964</v>
      </c>
      <c r="F14" s="102" t="str">
        <f>IF('Prezenční listina'!F34=0,"",'Prezenční listina'!E34)</f>
        <v>TJ Nové Město na Moravě</v>
      </c>
      <c r="G14" s="103" t="str">
        <f>IF('Prezenční listina'!F34=0,"",'Prezenční listina'!H34)</f>
        <v>C</v>
      </c>
      <c r="H14" s="104"/>
      <c r="I14" s="104"/>
      <c r="J14" s="104"/>
      <c r="K14" s="86"/>
      <c r="L14" s="104"/>
      <c r="M14" s="104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</row>
    <row r="15" spans="1:84" s="87" customFormat="1" ht="15.75" customHeight="1">
      <c r="A15" s="44">
        <f t="shared" si="0"/>
        <v>11</v>
      </c>
      <c r="B15" s="100">
        <f>IF('Prezenční listina'!F35=0,"",'Prezenční listina'!F35)</f>
        <v>11</v>
      </c>
      <c r="C15" s="101" t="str">
        <f>IF('Prezenční listina'!F35=0,"",'Prezenční listina'!B35)</f>
        <v>Pokorný</v>
      </c>
      <c r="D15" s="101" t="str">
        <f>IF('Prezenční listina'!F35=0,"",'Prezenční listina'!C35)</f>
        <v>Václav</v>
      </c>
      <c r="E15" s="102">
        <f>IF('Prezenční listina'!F35=0,"",'Prezenční listina'!D35)</f>
        <v>1978</v>
      </c>
      <c r="F15" s="102" t="str">
        <f>IF('Prezenční listina'!F35=0,"",'Prezenční listina'!E35)</f>
        <v>Brno</v>
      </c>
      <c r="G15" s="103" t="str">
        <f>IF('Prezenční listina'!F35=0,"",'Prezenční listina'!H35)</f>
        <v>A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</row>
    <row r="16" spans="1:84" s="87" customFormat="1" ht="15.75" customHeight="1">
      <c r="A16" s="44">
        <f t="shared" si="0"/>
        <v>12</v>
      </c>
      <c r="B16" s="100">
        <f>IF('Prezenční listina'!F47=0,"",'Prezenční listina'!F47)</f>
        <v>12</v>
      </c>
      <c r="C16" s="101" t="str">
        <f>IF('Prezenční listina'!F47=0,"",'Prezenční listina'!B47)</f>
        <v>Štýbnar</v>
      </c>
      <c r="D16" s="101" t="str">
        <f>IF('Prezenční listina'!F47=0,"",'Prezenční listina'!C47)</f>
        <v>Zbyněk</v>
      </c>
      <c r="E16" s="102">
        <f>IF('Prezenční listina'!F47=0,"",'Prezenční listina'!D47)</f>
        <v>1974</v>
      </c>
      <c r="F16" s="102" t="str">
        <f>IF('Prezenční listina'!F47=0,"",'Prezenční listina'!E47)</f>
        <v>Běřec Vysočiny Jihlava</v>
      </c>
      <c r="G16" s="103" t="str">
        <f>IF('Prezenční listina'!F47=0,"",'Prezenční listina'!H47)</f>
        <v>B</v>
      </c>
      <c r="H16" s="104"/>
      <c r="I16" s="104"/>
      <c r="J16" s="104"/>
      <c r="K16" s="86"/>
      <c r="L16" s="104"/>
      <c r="M16" s="104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</row>
    <row r="17" spans="1:84" s="87" customFormat="1" ht="15.75" customHeight="1">
      <c r="A17" s="44">
        <f t="shared" si="0"/>
        <v>13</v>
      </c>
      <c r="B17" s="100">
        <f>IF('Prezenční listina'!F54=0,"",'Prezenční listina'!F54)</f>
        <v>13</v>
      </c>
      <c r="C17" s="101" t="str">
        <f>IF('Prezenční listina'!F54=0,"",'Prezenční listina'!B54)</f>
        <v>Hejtmánek</v>
      </c>
      <c r="D17" s="101" t="str">
        <f>IF('Prezenční listina'!F54=0,"",'Prezenční listina'!C54)</f>
        <v>Miroslav</v>
      </c>
      <c r="E17" s="102">
        <f>IF('Prezenční listina'!F54=0,"",'Prezenční listina'!D54)</f>
        <v>1970</v>
      </c>
      <c r="F17" s="102" t="str">
        <f>IF('Prezenční listina'!F54=0,"",'Prezenční listina'!E54)</f>
        <v>Brno</v>
      </c>
      <c r="G17" s="103" t="str">
        <f>IF('Prezenční listina'!F54=0,"",'Prezenční listina'!H54)</f>
        <v>B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</row>
    <row r="18" spans="1:84" s="87" customFormat="1" ht="15.75" customHeight="1">
      <c r="A18" s="44">
        <f t="shared" si="0"/>
        <v>14</v>
      </c>
      <c r="B18" s="100">
        <f>IF('Prezenční listina'!F55=0,"",'Prezenční listina'!F55)</f>
        <v>14</v>
      </c>
      <c r="C18" s="101" t="str">
        <f>IF('Prezenční listina'!F55=0,"",'Prezenční listina'!B55)</f>
        <v>Zavadil</v>
      </c>
      <c r="D18" s="101" t="str">
        <f>IF('Prezenční listina'!F55=0,"",'Prezenční listina'!C55)</f>
        <v>Alexandr</v>
      </c>
      <c r="E18" s="102">
        <f>IF('Prezenční listina'!F55=0,"",'Prezenční listina'!D55)</f>
        <v>1966</v>
      </c>
      <c r="F18" s="102" t="str">
        <f>IF('Prezenční listina'!F55=0,"",'Prezenční listina'!E55)</f>
        <v>Jeseník</v>
      </c>
      <c r="G18" s="103" t="str">
        <f>IF('Prezenční listina'!F55=0,"",'Prezenční listina'!H55)</f>
        <v>B</v>
      </c>
      <c r="H18" s="104"/>
      <c r="I18" s="104"/>
      <c r="J18" s="104"/>
      <c r="K18" s="86"/>
      <c r="L18" s="104"/>
      <c r="M18" s="104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</row>
    <row r="19" spans="1:84" s="87" customFormat="1" ht="15.75" customHeight="1">
      <c r="A19" s="44">
        <f t="shared" si="0"/>
        <v>15</v>
      </c>
      <c r="B19" s="100">
        <f>IF('Prezenční listina'!F13=0,"",'Prezenční listina'!F13)</f>
        <v>16</v>
      </c>
      <c r="C19" s="101" t="str">
        <f>IF('Prezenční listina'!F13=0,"",'Prezenční listina'!B13)</f>
        <v>Janek</v>
      </c>
      <c r="D19" s="101" t="str">
        <f>IF('Prezenční listina'!F13=0,"",'Prezenční listina'!C13)</f>
        <v>Petr</v>
      </c>
      <c r="E19" s="102">
        <f>IF('Prezenční listina'!F13=0,"",'Prezenční listina'!D13)</f>
        <v>1969</v>
      </c>
      <c r="F19" s="102" t="str">
        <f>IF('Prezenční listina'!F13=0,"",'Prezenční listina'!E13)</f>
        <v>Brno</v>
      </c>
      <c r="G19" s="103" t="str">
        <f>IF('Prezenční listina'!F13=0,"",'Prezenční listina'!H13)</f>
        <v>B</v>
      </c>
      <c r="H19" s="104"/>
      <c r="I19" s="104"/>
      <c r="J19" s="104"/>
      <c r="K19" s="86"/>
      <c r="L19" s="104"/>
      <c r="M19" s="104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</row>
    <row r="20" spans="1:84" s="87" customFormat="1" ht="15.75" customHeight="1">
      <c r="A20" s="44">
        <f t="shared" si="0"/>
        <v>16</v>
      </c>
      <c r="B20" s="100">
        <f>IF('Prezenční listina'!F7=0,"",'Prezenční listina'!F7)</f>
        <v>17</v>
      </c>
      <c r="C20" s="101" t="str">
        <f>IF('Prezenční listina'!F7=0,"",'Prezenční listina'!B7)</f>
        <v>Fučík</v>
      </c>
      <c r="D20" s="101" t="str">
        <f>IF('Prezenční listina'!F7=0,"",'Prezenční listina'!C7)</f>
        <v>Jaroslav</v>
      </c>
      <c r="E20" s="102">
        <f>IF('Prezenční listina'!F7=0,"",'Prezenční listina'!D7)</f>
        <v>1974</v>
      </c>
      <c r="F20" s="102" t="str">
        <f>IF('Prezenční listina'!F7=0,"",'Prezenční listina'!E7)</f>
        <v>Prosetín</v>
      </c>
      <c r="G20" s="103" t="str">
        <f>IF('Prezenční listina'!F7=0,"",'Prezenční listina'!H7)</f>
        <v>B</v>
      </c>
      <c r="H20" s="104"/>
      <c r="I20" s="104"/>
      <c r="J20" s="104"/>
      <c r="K20" s="86"/>
      <c r="L20" s="104"/>
      <c r="M20" s="104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</row>
    <row r="21" spans="1:84" s="87" customFormat="1" ht="15.75" customHeight="1">
      <c r="A21" s="44">
        <f t="shared" si="0"/>
        <v>17</v>
      </c>
      <c r="B21" s="60">
        <f>IF('Prezenční listina'!F38=0,"",'Prezenční listina'!F38)</f>
        <v>18</v>
      </c>
      <c r="C21" s="70" t="str">
        <f>IF('Prezenční listina'!F38=0,"",'Prezenční listina'!B38)</f>
        <v>Procházková</v>
      </c>
      <c r="D21" s="70" t="str">
        <f>IF('Prezenční listina'!F38=0,"",'Prezenční listina'!C38)</f>
        <v>Tereza</v>
      </c>
      <c r="E21" s="54">
        <f>IF('Prezenční listina'!F38=0,"",'Prezenční listina'!D38)</f>
        <v>1990</v>
      </c>
      <c r="F21" s="54" t="str">
        <f>IF('Prezenční listina'!F38=0,"",'Prezenční listina'!E38)</f>
        <v>Ořechov</v>
      </c>
      <c r="G21" s="55" t="str">
        <f>IF('Prezenční listina'!F38=0,"",'Prezenční listina'!H38)</f>
        <v>F</v>
      </c>
      <c r="H21" s="104"/>
      <c r="I21" s="104"/>
      <c r="J21" s="104"/>
      <c r="K21" s="86"/>
      <c r="L21" s="104"/>
      <c r="M21" s="104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</row>
    <row r="22" spans="1:84" s="87" customFormat="1" ht="15.75" customHeight="1">
      <c r="A22" s="44">
        <f t="shared" si="0"/>
        <v>18</v>
      </c>
      <c r="B22" s="100">
        <f>IF('Prezenční listina'!F51=0,"",'Prezenční listina'!F51)</f>
        <v>19</v>
      </c>
      <c r="C22" s="101" t="str">
        <f>IF('Prezenční listina'!F51=0,"",'Prezenční listina'!B51)</f>
        <v>Veškrna</v>
      </c>
      <c r="D22" s="101" t="str">
        <f>IF('Prezenční listina'!F51=0,"",'Prezenční listina'!C51)</f>
        <v>Ivan</v>
      </c>
      <c r="E22" s="102">
        <f>IF('Prezenční listina'!F51=0,"",'Prezenční listina'!D51)</f>
        <v>1983</v>
      </c>
      <c r="F22" s="102" t="str">
        <f>IF('Prezenční listina'!F51=0,"",'Prezenční listina'!E51)</f>
        <v>Brno</v>
      </c>
      <c r="G22" s="103" t="str">
        <f>IF('Prezenční listina'!F51=0,"",'Prezenční listina'!H51)</f>
        <v>A</v>
      </c>
      <c r="H22" s="104"/>
      <c r="I22" s="104"/>
      <c r="J22" s="104"/>
      <c r="K22" s="86"/>
      <c r="L22" s="104"/>
      <c r="M22" s="104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</row>
    <row r="23" spans="1:84" s="87" customFormat="1" ht="15.75" customHeight="1">
      <c r="A23" s="44">
        <f t="shared" si="0"/>
        <v>19</v>
      </c>
      <c r="B23" s="100">
        <f>IF('Prezenční listina'!F56=0,"",'Prezenční listina'!F56)</f>
        <v>21</v>
      </c>
      <c r="C23" s="101" t="str">
        <f>IF('Prezenční listina'!F56=0,"",'Prezenční listina'!B56)</f>
        <v>Hýbl</v>
      </c>
      <c r="D23" s="101" t="str">
        <f>IF('Prezenční listina'!F56=0,"",'Prezenční listina'!C56)</f>
        <v>Jiří</v>
      </c>
      <c r="E23" s="102">
        <f>IF('Prezenční listina'!F56=0,"",'Prezenční listina'!D56)</f>
        <v>1967</v>
      </c>
      <c r="F23" s="102" t="str">
        <f>IF('Prezenční listina'!F56=0,"",'Prezenční listina'!E56)</f>
        <v>Hrušovany u Brna</v>
      </c>
      <c r="G23" s="103" t="str">
        <f>IF('Prezenční listina'!F56=0,"",'Prezenční listina'!H56)</f>
        <v>B</v>
      </c>
      <c r="H23" s="104"/>
      <c r="I23" s="104"/>
      <c r="J23" s="104"/>
      <c r="K23" s="104"/>
      <c r="L23" s="104"/>
      <c r="M23" s="104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87" customFormat="1" ht="15.75" customHeight="1">
      <c r="A24" s="44">
        <f t="shared" si="0"/>
        <v>20</v>
      </c>
      <c r="B24" s="100">
        <f>IF('Prezenční listina'!F45=0,"",'Prezenční listina'!F45)</f>
        <v>22</v>
      </c>
      <c r="C24" s="101" t="str">
        <f>IF('Prezenční listina'!F45=0,"",'Prezenční listina'!B45)</f>
        <v>Špičák</v>
      </c>
      <c r="D24" s="101" t="str">
        <f>IF('Prezenční listina'!F45=0,"",'Prezenční listina'!C45)</f>
        <v>Pavel</v>
      </c>
      <c r="E24" s="102">
        <f>IF('Prezenční listina'!F45=0,"",'Prezenční listina'!D45)</f>
        <v>1978</v>
      </c>
      <c r="F24" s="102" t="str">
        <f>IF('Prezenční listina'!F45=0,"",'Prezenční listina'!E45)</f>
        <v>Vyškov</v>
      </c>
      <c r="G24" s="103" t="str">
        <f>IF('Prezenční listina'!F45=0,"",'Prezenční listina'!H45)</f>
        <v>A</v>
      </c>
      <c r="H24" s="104"/>
      <c r="I24" s="104"/>
      <c r="J24" s="104"/>
      <c r="K24" s="104"/>
      <c r="L24" s="104"/>
      <c r="M24" s="104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</row>
    <row r="25" spans="1:84" s="87" customFormat="1" ht="15.75" customHeight="1">
      <c r="A25" s="44">
        <f t="shared" si="0"/>
        <v>21</v>
      </c>
      <c r="B25" s="100">
        <f>IF('Prezenční listina'!F57=0,"",'Prezenční listina'!F57)</f>
        <v>23</v>
      </c>
      <c r="C25" s="101" t="str">
        <f>IF('Prezenční listina'!F57=0,"",'Prezenční listina'!B57)</f>
        <v>Czerný</v>
      </c>
      <c r="D25" s="101" t="str">
        <f>IF('Prezenční listina'!F57=0,"",'Prezenční listina'!C57)</f>
        <v>Pavel</v>
      </c>
      <c r="E25" s="102">
        <f>IF('Prezenční listina'!F57=0,"",'Prezenční listina'!D57)</f>
        <v>1981</v>
      </c>
      <c r="F25" s="102" t="str">
        <f>IF('Prezenční listina'!F57=0,"",'Prezenční listina'!E57)</f>
        <v>Karviná</v>
      </c>
      <c r="G25" s="103" t="str">
        <f>IF('Prezenční listina'!F57=0,"",'Prezenční listina'!H57)</f>
        <v>A</v>
      </c>
      <c r="H25" s="104"/>
      <c r="I25" s="104"/>
      <c r="J25" s="104"/>
      <c r="K25" s="104"/>
      <c r="L25" s="104"/>
      <c r="M25" s="104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</row>
    <row r="26" spans="1:84" s="87" customFormat="1" ht="15.75" customHeight="1">
      <c r="A26" s="44">
        <f t="shared" si="0"/>
        <v>22</v>
      </c>
      <c r="B26" s="100">
        <f>IF('Prezenční listina'!F36=0,"",'Prezenční listina'!F36)</f>
        <v>24</v>
      </c>
      <c r="C26" s="101" t="str">
        <f>IF('Prezenční listina'!F36=0,"",'Prezenční listina'!B36)</f>
        <v>Pozler</v>
      </c>
      <c r="D26" s="101" t="str">
        <f>IF('Prezenční listina'!F36=0,"",'Prezenční listina'!C36)</f>
        <v>Jiří</v>
      </c>
      <c r="E26" s="102">
        <f>IF('Prezenční listina'!F36=0,"",'Prezenční listina'!D36)</f>
        <v>1983</v>
      </c>
      <c r="F26" s="102" t="str">
        <f>IF('Prezenční listina'!F36=0,"",'Prezenční listina'!E36)</f>
        <v>Hradec Králové</v>
      </c>
      <c r="G26" s="103" t="str">
        <f>IF('Prezenční listina'!F36=0,"",'Prezenční listina'!H36)</f>
        <v>A</v>
      </c>
      <c r="H26" s="104"/>
      <c r="I26" s="104"/>
      <c r="J26" s="104"/>
      <c r="K26" s="104"/>
      <c r="L26" s="104"/>
      <c r="M26" s="104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</row>
    <row r="27" spans="1:84" s="87" customFormat="1" ht="15.75" customHeight="1">
      <c r="A27" s="44">
        <f t="shared" si="0"/>
        <v>23</v>
      </c>
      <c r="B27" s="100">
        <f>IF('Prezenční listina'!F39=0,"",'Prezenční listina'!F39)</f>
        <v>26</v>
      </c>
      <c r="C27" s="101" t="str">
        <f>IF('Prezenční listina'!F39=0,"",'Prezenční listina'!B39)</f>
        <v>Rozkoš</v>
      </c>
      <c r="D27" s="101" t="str">
        <f>IF('Prezenční listina'!F39=0,"",'Prezenční listina'!C39)</f>
        <v>Tomáš</v>
      </c>
      <c r="E27" s="102">
        <f>IF('Prezenční listina'!F39=0,"",'Prezenční listina'!D39)</f>
        <v>1984</v>
      </c>
      <c r="F27" s="102" t="str">
        <f>IF('Prezenční listina'!F39=0,"",'Prezenční listina'!E39)</f>
        <v>Hradec Králové</v>
      </c>
      <c r="G27" s="103" t="str">
        <f>IF('Prezenční listina'!F39=0,"",'Prezenční listina'!H39)</f>
        <v>A</v>
      </c>
      <c r="H27" s="104"/>
      <c r="I27" s="104"/>
      <c r="J27" s="104"/>
      <c r="K27" s="104"/>
      <c r="L27" s="104"/>
      <c r="M27" s="104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</row>
    <row r="28" spans="1:84" s="87" customFormat="1" ht="15.75" customHeight="1">
      <c r="A28" s="44">
        <f t="shared" si="0"/>
        <v>24</v>
      </c>
      <c r="B28" s="100">
        <f>IF('Prezenční listina'!F21=0,"",'Prezenční listina'!F21)</f>
        <v>27</v>
      </c>
      <c r="C28" s="101" t="str">
        <f>IF('Prezenční listina'!F21=0,"",'Prezenční listina'!B21)</f>
        <v>Krátký</v>
      </c>
      <c r="D28" s="101" t="str">
        <f>IF('Prezenční listina'!F21=0,"",'Prezenční listina'!C21)</f>
        <v>Josef</v>
      </c>
      <c r="E28" s="102">
        <f>IF('Prezenční listina'!F21=0,"",'Prezenční listina'!D21)</f>
        <v>1965</v>
      </c>
      <c r="F28" s="102" t="str">
        <f>IF('Prezenční listina'!F21=0,"",'Prezenční listina'!E21)</f>
        <v>Hvězda SKP Pardubice</v>
      </c>
      <c r="G28" s="103" t="str">
        <f>IF('Prezenční listina'!F21=0,"",'Prezenční listina'!H21)</f>
        <v>C</v>
      </c>
      <c r="H28" s="104"/>
      <c r="I28" s="104"/>
      <c r="J28" s="104"/>
      <c r="K28" s="104"/>
      <c r="L28" s="104"/>
      <c r="M28" s="104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</row>
    <row r="29" spans="1:84" s="87" customFormat="1" ht="15.75" customHeight="1">
      <c r="A29" s="44">
        <f t="shared" si="0"/>
        <v>25</v>
      </c>
      <c r="B29" s="100">
        <f>IF('Prezenční listina'!F30=0,"",'Prezenční listina'!F30)</f>
        <v>28</v>
      </c>
      <c r="C29" s="101" t="str">
        <f>IF('Prezenční listina'!F30=0,"",'Prezenční listina'!B30)</f>
        <v>Mareš</v>
      </c>
      <c r="D29" s="101" t="str">
        <f>IF('Prezenční listina'!F30=0,"",'Prezenční listina'!C30)</f>
        <v>Bohumil</v>
      </c>
      <c r="E29" s="102">
        <f>IF('Prezenční listina'!F30=0,"",'Prezenční listina'!D30)</f>
        <v>1951</v>
      </c>
      <c r="F29" s="102" t="str">
        <f>IF('Prezenční listina'!F30=0,"",'Prezenční listina'!E30)</f>
        <v>LEAR Brno</v>
      </c>
      <c r="G29" s="103" t="str">
        <f>IF('Prezenční listina'!F30=0,"",'Prezenční listina'!H30)</f>
        <v>D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</row>
    <row r="30" spans="1:84" s="87" customFormat="1" ht="15.75" customHeight="1">
      <c r="A30" s="44">
        <f t="shared" si="0"/>
        <v>26</v>
      </c>
      <c r="B30" s="100">
        <f>IF('Prezenční listina'!F58=0,"",'Prezenční listina'!F58)</f>
        <v>29</v>
      </c>
      <c r="C30" s="101" t="str">
        <f>IF('Prezenční listina'!F58=0,"",'Prezenční listina'!B58)</f>
        <v>Kolman</v>
      </c>
      <c r="D30" s="101" t="str">
        <f>IF('Prezenční listina'!F58=0,"",'Prezenční listina'!C58)</f>
        <v>Jakub</v>
      </c>
      <c r="E30" s="102">
        <f>IF('Prezenční listina'!F58=0,"",'Prezenční listina'!D58)</f>
        <v>1976</v>
      </c>
      <c r="F30" s="102" t="str">
        <f>IF('Prezenční listina'!F58=0,"",'Prezenční listina'!E58)</f>
        <v>Posilovna Průvan</v>
      </c>
      <c r="G30" s="103" t="str">
        <f>IF('Prezenční listina'!F58=0,"",'Prezenční listina'!H58)</f>
        <v>A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</row>
    <row r="31" spans="1:84" s="87" customFormat="1" ht="15.75" customHeight="1">
      <c r="A31" s="44">
        <f t="shared" si="0"/>
        <v>27</v>
      </c>
      <c r="B31" s="100">
        <f>IF('Prezenční listina'!F59=0,"",'Prezenční listina'!F59)</f>
        <v>30</v>
      </c>
      <c r="C31" s="101" t="str">
        <f>IF('Prezenční listina'!F59=0,"",'Prezenční listina'!B59)</f>
        <v>Kaše</v>
      </c>
      <c r="D31" s="101" t="str">
        <f>IF('Prezenční listina'!F59=0,"",'Prezenční listina'!C59)</f>
        <v>Jaroslav</v>
      </c>
      <c r="E31" s="102">
        <f>IF('Prezenční listina'!F59=0,"",'Prezenční listina'!D59)</f>
        <v>1953</v>
      </c>
      <c r="F31" s="102" t="str">
        <f>IF('Prezenční listina'!F59=0,"",'Prezenční listina'!E59)</f>
        <v>Club běžeckých outsiderů</v>
      </c>
      <c r="G31" s="103" t="str">
        <f>IF('Prezenční listina'!F59=0,"",'Prezenční listina'!H59)</f>
        <v>D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</row>
    <row r="32" spans="1:84" s="87" customFormat="1" ht="15.75" customHeight="1">
      <c r="A32" s="44">
        <f t="shared" si="0"/>
        <v>28</v>
      </c>
      <c r="B32" s="100">
        <f>IF('Prezenční listina'!F10=0,"",'Prezenční listina'!F10)</f>
        <v>31</v>
      </c>
      <c r="C32" s="101" t="str">
        <f>IF('Prezenční listina'!F10=0,"",'Prezenční listina'!B10)</f>
        <v>Hrdina</v>
      </c>
      <c r="D32" s="101" t="str">
        <f>IF('Prezenční listina'!F10=0,"",'Prezenční listina'!C10)</f>
        <v>Tomáš</v>
      </c>
      <c r="E32" s="102">
        <f>IF('Prezenční listina'!F10=0,"",'Prezenční listina'!D10)</f>
        <v>1979</v>
      </c>
      <c r="F32" s="102" t="str">
        <f>IF('Prezenční listina'!F10=0,"",'Prezenční listina'!E10)</f>
        <v>Moravský Krumlov</v>
      </c>
      <c r="G32" s="103" t="str">
        <f>IF('Prezenční listina'!F10=0,"",'Prezenční listina'!H10)</f>
        <v>A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</row>
    <row r="33" spans="1:84" s="87" customFormat="1" ht="15.75" customHeight="1">
      <c r="A33" s="44">
        <f t="shared" si="0"/>
        <v>29</v>
      </c>
      <c r="B33" s="100">
        <f>IF('Prezenční listina'!F60=0,"",'Prezenční listina'!F60)</f>
        <v>33</v>
      </c>
      <c r="C33" s="101" t="str">
        <f>IF('Prezenční listina'!F60=0,"",'Prezenční listina'!B60)</f>
        <v>Janů</v>
      </c>
      <c r="D33" s="101" t="str">
        <f>IF('Prezenční listina'!F60=0,"",'Prezenční listina'!C60)</f>
        <v>Jan</v>
      </c>
      <c r="E33" s="102">
        <f>IF('Prezenční listina'!F60=0,"",'Prezenční listina'!D60)</f>
        <v>1993</v>
      </c>
      <c r="F33" s="102" t="str">
        <f>IF('Prezenční listina'!F60=0,"",'Prezenční listina'!E60)</f>
        <v>Hvězda SKP Pardubice</v>
      </c>
      <c r="G33" s="103" t="str">
        <f>IF('Prezenční listina'!F60=0,"",'Prezenční listina'!H60)</f>
        <v>A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</row>
    <row r="34" spans="1:84" s="87" customFormat="1" ht="15.75" customHeight="1">
      <c r="A34" s="44">
        <f t="shared" si="0"/>
        <v>30</v>
      </c>
      <c r="B34" s="100">
        <f>IF('Prezenční listina'!F3=0,"",'Prezenční listina'!F3)</f>
        <v>34</v>
      </c>
      <c r="C34" s="101" t="str">
        <f>IF('Prezenční listina'!F3=0,"",'Prezenční listina'!B3)</f>
        <v>Baciu</v>
      </c>
      <c r="D34" s="101" t="str">
        <f>IF('Prezenční listina'!F3=0,"",'Prezenční listina'!C3)</f>
        <v>Serban</v>
      </c>
      <c r="E34" s="102">
        <f>IF('Prezenční listina'!F3=0,"",'Prezenční listina'!D3)</f>
        <v>1980</v>
      </c>
      <c r="F34" s="102" t="str">
        <f>IF('Prezenční listina'!F3=0,"",'Prezenční listina'!E3)</f>
        <v>RUMUNSKO</v>
      </c>
      <c r="G34" s="103" t="str">
        <f>IF('Prezenční listina'!F3=0,"",'Prezenční listina'!H3)</f>
        <v>A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</row>
    <row r="35" spans="1:84" s="87" customFormat="1" ht="15.75" customHeight="1">
      <c r="A35" s="44">
        <f t="shared" si="0"/>
        <v>31</v>
      </c>
      <c r="B35" s="100">
        <f>IF('Prezenční listina'!F9=0,"",'Prezenční listina'!F9)</f>
        <v>35</v>
      </c>
      <c r="C35" s="101" t="str">
        <f>IF('Prezenční listina'!F9=0,"",'Prezenční listina'!B9)</f>
        <v>Horný</v>
      </c>
      <c r="D35" s="101" t="str">
        <f>IF('Prezenční listina'!F9=0,"",'Prezenční listina'!C9)</f>
        <v>Petr</v>
      </c>
      <c r="E35" s="102">
        <f>IF('Prezenční listina'!F9=0,"",'Prezenční listina'!D9)</f>
        <v>1969</v>
      </c>
      <c r="F35" s="102" t="str">
        <f>IF('Prezenční listina'!F9=0,"",'Prezenční listina'!E9)</f>
        <v>SVČ Ledeč nad Sázavou</v>
      </c>
      <c r="G35" s="109" t="str">
        <f>IF('Prezenční listina'!F9=0,"",'Prezenční listina'!H9)</f>
        <v>B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</row>
    <row r="36" spans="1:84" s="87" customFormat="1" ht="15.75" customHeight="1">
      <c r="A36" s="44">
        <f t="shared" si="0"/>
        <v>32</v>
      </c>
      <c r="B36" s="100">
        <f>IF('Prezenční listina'!F61=0,"",'Prezenční listina'!F61)</f>
        <v>36</v>
      </c>
      <c r="C36" s="101" t="str">
        <f>IF('Prezenční listina'!F61=0,"",'Prezenční listina'!B61)</f>
        <v>Raclavský</v>
      </c>
      <c r="D36" s="101" t="str">
        <f>IF('Prezenční listina'!F61=0,"",'Prezenční listina'!C61)</f>
        <v>Vlastimil</v>
      </c>
      <c r="E36" s="102">
        <f>IF('Prezenční listina'!F61=0,"",'Prezenční listina'!D61)</f>
        <v>1955</v>
      </c>
      <c r="F36" s="102" t="str">
        <f>IF('Prezenční listina'!F61=0,"",'Prezenční listina'!E61)</f>
        <v>Liga 100 Olomouc</v>
      </c>
      <c r="G36" s="103" t="str">
        <f>IF('Prezenční listina'!F61=0,"",'Prezenční listina'!H61)</f>
        <v>D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</row>
    <row r="37" spans="1:84" s="87" customFormat="1" ht="15.75" customHeight="1">
      <c r="A37" s="44">
        <f t="shared" si="0"/>
        <v>33</v>
      </c>
      <c r="B37" s="100">
        <f>IF('Prezenční listina'!F29=0,"",'Prezenční listina'!F29)</f>
        <v>37</v>
      </c>
      <c r="C37" s="101" t="str">
        <f>IF('Prezenční listina'!F29=0,"",'Prezenční listina'!B29)</f>
        <v>Lenhart</v>
      </c>
      <c r="D37" s="101" t="str">
        <f>IF('Prezenční listina'!F29=0,"",'Prezenční listina'!C29)</f>
        <v>Vít</v>
      </c>
      <c r="E37" s="102">
        <f>IF('Prezenční listina'!F29=0,"",'Prezenční listina'!D29)</f>
        <v>1982</v>
      </c>
      <c r="F37" s="102" t="str">
        <f>IF('Prezenční listina'!F29=0,"",'Prezenční listina'!E29)</f>
        <v>Liga 100 Olomouc</v>
      </c>
      <c r="G37" s="103" t="str">
        <f>IF('Prezenční listina'!F29=0,"",'Prezenční listina'!H29)</f>
        <v>A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</row>
    <row r="38" spans="1:84" s="87" customFormat="1" ht="15.75" customHeight="1">
      <c r="A38" s="44">
        <f t="shared" si="0"/>
        <v>34</v>
      </c>
      <c r="B38" s="100">
        <f>IF('Prezenční listina'!F62=0,"",'Prezenční listina'!F62)</f>
        <v>38</v>
      </c>
      <c r="C38" s="101" t="str">
        <f>IF('Prezenční listina'!F62=0,"",'Prezenční listina'!B62)</f>
        <v>Němec</v>
      </c>
      <c r="D38" s="101" t="str">
        <f>IF('Prezenční listina'!F62=0,"",'Prezenční listina'!C62)</f>
        <v>Roman</v>
      </c>
      <c r="E38" s="102">
        <f>IF('Prezenční listina'!F62=0,"",'Prezenční listina'!D62)</f>
        <v>1972</v>
      </c>
      <c r="F38" s="102" t="str">
        <f>IF('Prezenční listina'!F62=0,"",'Prezenční listina'!E62)</f>
        <v>Brna</v>
      </c>
      <c r="G38" s="103" t="str">
        <f>IF('Prezenční listina'!F62=0,"",'Prezenční listina'!H62)</f>
        <v>B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</row>
    <row r="39" spans="1:84" s="87" customFormat="1" ht="15.75" customHeight="1">
      <c r="A39" s="44">
        <f>IF(C39="","",A38+1)</f>
        <v>35</v>
      </c>
      <c r="B39" s="100">
        <f>IF('Prezenční listina'!F27=0,"",'Prezenční listina'!F27)</f>
        <v>40</v>
      </c>
      <c r="C39" s="101" t="str">
        <f>IF('Prezenční listina'!F27=0,"",'Prezenční listina'!B27)</f>
        <v>Kupka</v>
      </c>
      <c r="D39" s="101" t="str">
        <f>IF('Prezenční listina'!F27=0,"",'Prezenční listina'!C27)</f>
        <v>Pavel</v>
      </c>
      <c r="E39" s="102">
        <f>IF('Prezenční listina'!F27=0,"",'Prezenční listina'!D27)</f>
        <v>1975</v>
      </c>
      <c r="F39" s="102" t="str">
        <f>IF('Prezenční listina'!F27=0,"",'Prezenční listina'!E27)</f>
        <v>Lukovany</v>
      </c>
      <c r="G39" s="103" t="str">
        <f>IF('Prezenční listina'!F27=0,"",'Prezenční listina'!H27)</f>
        <v>B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</row>
    <row r="40" spans="1:84" s="87" customFormat="1" ht="15.75" customHeight="1">
      <c r="A40" s="44">
        <f aca="true" t="shared" si="1" ref="A40:A90">IF(C40="","",A39+1)</f>
        <v>36</v>
      </c>
      <c r="B40" s="100">
        <f>IF('Prezenční listina'!F8=0,"",'Prezenční listina'!F8)</f>
        <v>41</v>
      </c>
      <c r="C40" s="101" t="str">
        <f>IF('Prezenční listina'!F8=0,"",'Prezenční listina'!B8)</f>
        <v>Glier</v>
      </c>
      <c r="D40" s="101" t="str">
        <f>IF('Prezenční listina'!F8=0,"",'Prezenční listina'!C8)</f>
        <v>Michal</v>
      </c>
      <c r="E40" s="102">
        <f>IF('Prezenční listina'!F8=0,"",'Prezenční listina'!D8)</f>
        <v>1982</v>
      </c>
      <c r="F40" s="102" t="str">
        <f>IF('Prezenční listina'!F8=0,"",'Prezenční listina'!E8)</f>
        <v>Moravská Slávia Brno</v>
      </c>
      <c r="G40" s="103" t="str">
        <f>IF('Prezenční listina'!F8=0,"",'Prezenční listina'!H8)</f>
        <v>A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</row>
    <row r="41" spans="1:84" s="87" customFormat="1" ht="15.75" customHeight="1">
      <c r="A41" s="44">
        <f t="shared" si="1"/>
        <v>37</v>
      </c>
      <c r="B41" s="100">
        <f>IF('Prezenční listina'!F17=0,"",'Prezenční listina'!F17)</f>
        <v>42</v>
      </c>
      <c r="C41" s="101" t="str">
        <f>IF('Prezenční listina'!F17=0,"",'Prezenční listina'!B17)</f>
        <v>Komárková</v>
      </c>
      <c r="D41" s="101" t="str">
        <f>IF('Prezenční listina'!F17=0,"",'Prezenční listina'!C17)</f>
        <v>Zdeňka</v>
      </c>
      <c r="E41" s="102">
        <f>IF('Prezenční listina'!F17=0,"",'Prezenční listina'!D17)</f>
        <v>1974</v>
      </c>
      <c r="F41" s="102" t="str">
        <f>IF('Prezenční listina'!F17=0,"",'Prezenční listina'!E17)</f>
        <v>SDH Bolešín</v>
      </c>
      <c r="G41" s="103" t="str">
        <f>IF('Prezenční listina'!F17=0,"",'Prezenční listina'!H17)</f>
        <v>G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</row>
    <row r="42" spans="1:84" s="87" customFormat="1" ht="15.75" customHeight="1">
      <c r="A42" s="44">
        <f t="shared" si="1"/>
        <v>38</v>
      </c>
      <c r="B42" s="100">
        <f>IF('Prezenční listina'!F63=0,"",'Prezenční listina'!F63)</f>
        <v>43</v>
      </c>
      <c r="C42" s="101" t="str">
        <f>IF('Prezenční listina'!F63=0,"",'Prezenční listina'!B63)</f>
        <v>Krejčí</v>
      </c>
      <c r="D42" s="101" t="str">
        <f>IF('Prezenční listina'!F63=0,"",'Prezenční listina'!C63)</f>
        <v>Tomáš</v>
      </c>
      <c r="E42" s="102">
        <f>IF('Prezenční listina'!F63=0,"",'Prezenční listina'!D63)</f>
        <v>1986</v>
      </c>
      <c r="F42" s="102" t="str">
        <f>IF('Prezenční listina'!F63=0,"",'Prezenční listina'!E63)</f>
        <v>Liga 100 Olomouc</v>
      </c>
      <c r="G42" s="103" t="str">
        <f>IF('Prezenční listina'!F63=0,"",'Prezenční listina'!H63)</f>
        <v>A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</row>
    <row r="43" spans="1:84" s="87" customFormat="1" ht="15.75" customHeight="1">
      <c r="A43" s="44">
        <f t="shared" si="1"/>
        <v>39</v>
      </c>
      <c r="B43" s="100">
        <f>IF('Prezenční listina'!F15=0,"",'Prezenční listina'!F15)</f>
        <v>44</v>
      </c>
      <c r="C43" s="101" t="str">
        <f>IF('Prezenční listina'!F15=0,"",'Prezenční listina'!B15)</f>
        <v>Jílek</v>
      </c>
      <c r="D43" s="101" t="str">
        <f>IF('Prezenční listina'!F15=0,"",'Prezenční listina'!C15)</f>
        <v>Martin</v>
      </c>
      <c r="E43" s="102">
        <f>IF('Prezenční listina'!F15=0,"",'Prezenční listina'!D15)</f>
        <v>1977</v>
      </c>
      <c r="F43" s="102" t="str">
        <f>IF('Prezenční listina'!F15=0,"",'Prezenční listina'!E15)</f>
        <v>Tajfun Litomyšl</v>
      </c>
      <c r="G43" s="103" t="str">
        <f>IF('Prezenční listina'!F15=0,"",'Prezenční listina'!H15)</f>
        <v>A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</row>
    <row r="44" spans="1:84" s="87" customFormat="1" ht="15.75" customHeight="1">
      <c r="A44" s="44">
        <f t="shared" si="1"/>
        <v>40</v>
      </c>
      <c r="B44" s="100">
        <f>IF('Prezenční listina'!F28=0,"",'Prezenční listina'!F28)</f>
        <v>45</v>
      </c>
      <c r="C44" s="101" t="str">
        <f>IF('Prezenční listina'!F28=0,"",'Prezenční listina'!B28)</f>
        <v>Lauterbachová</v>
      </c>
      <c r="D44" s="101" t="str">
        <f>IF('Prezenční listina'!F28=0,"",'Prezenční listina'!C28)</f>
        <v>Lucie</v>
      </c>
      <c r="E44" s="102">
        <f>IF('Prezenční listina'!F28=0,"",'Prezenční listina'!D28)</f>
        <v>1981</v>
      </c>
      <c r="F44" s="102" t="str">
        <f>IF('Prezenční listina'!F28=0,"",'Prezenční listina'!E28)</f>
        <v>Líšnice</v>
      </c>
      <c r="G44" s="103" t="str">
        <f>IF('Prezenční listina'!F28=0,"",'Prezenční listina'!H28)</f>
        <v>F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</row>
    <row r="45" spans="1:84" s="87" customFormat="1" ht="15.75" customHeight="1">
      <c r="A45" s="44">
        <f t="shared" si="1"/>
        <v>41</v>
      </c>
      <c r="B45" s="100">
        <f>IF('Prezenční listina'!F43=0,"",'Prezenční listina'!F43)</f>
        <v>46</v>
      </c>
      <c r="C45" s="101" t="str">
        <f>IF('Prezenční listina'!F43=0,"",'Prezenční listina'!B43)</f>
        <v>Suchý</v>
      </c>
      <c r="D45" s="101" t="str">
        <f>IF('Prezenční listina'!F43=0,"",'Prezenční listina'!C43)</f>
        <v>Karel</v>
      </c>
      <c r="E45" s="102">
        <f>IF('Prezenční listina'!F43=0,"",'Prezenční listina'!D43)</f>
        <v>1956</v>
      </c>
      <c r="F45" s="102" t="str">
        <f>IF('Prezenční listina'!F43=0,"",'Prezenční listina'!E43)</f>
        <v>Atletic Třebíč</v>
      </c>
      <c r="G45" s="103" t="str">
        <f>IF('Prezenční listina'!F43=0,"",'Prezenční listina'!H43)</f>
        <v>C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</row>
    <row r="46" spans="1:84" s="87" customFormat="1" ht="15.75" customHeight="1">
      <c r="A46" s="44">
        <f t="shared" si="1"/>
        <v>42</v>
      </c>
      <c r="B46" s="100">
        <f>IF('Prezenční listina'!F37=0,"",'Prezenční listina'!F37)</f>
        <v>47</v>
      </c>
      <c r="C46" s="101" t="str">
        <f>IF('Prezenční listina'!F37=0,"",'Prezenční listina'!B37)</f>
        <v>Procházka</v>
      </c>
      <c r="D46" s="101" t="str">
        <f>IF('Prezenční listina'!F37=0,"",'Prezenční listina'!C37)</f>
        <v>Pavel</v>
      </c>
      <c r="E46" s="102">
        <f>IF('Prezenční listina'!F37=0,"",'Prezenční listina'!D37)</f>
        <v>1988</v>
      </c>
      <c r="F46" s="102" t="str">
        <f>IF('Prezenční listina'!F37=0,"",'Prezenční listina'!E37)</f>
        <v>Bystřice nad Pernštejnem</v>
      </c>
      <c r="G46" s="103" t="str">
        <f>IF('Prezenční listina'!F37=0,"",'Prezenční listina'!H37)</f>
        <v>A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</row>
    <row r="47" spans="1:84" s="87" customFormat="1" ht="15.75" customHeight="1">
      <c r="A47" s="44">
        <f t="shared" si="1"/>
        <v>43</v>
      </c>
      <c r="B47" s="100">
        <f>IF('Prezenční listina'!F32=0,"",'Prezenční listina'!F32)</f>
        <v>48</v>
      </c>
      <c r="C47" s="101" t="str">
        <f>IF('Prezenční listina'!F32=0,"",'Prezenční listina'!B32)</f>
        <v>Nosek</v>
      </c>
      <c r="D47" s="101" t="str">
        <f>IF('Prezenční listina'!F32=0,"",'Prezenční listina'!C32)</f>
        <v>Pavel</v>
      </c>
      <c r="E47" s="102">
        <f>IF('Prezenční listina'!F32=0,"",'Prezenční listina'!D32)</f>
        <v>1965</v>
      </c>
      <c r="F47" s="102" t="str">
        <f>IF('Prezenční listina'!F32=0,"",'Prezenční listina'!E32)</f>
        <v>ASK Slavkov u Brna</v>
      </c>
      <c r="G47" s="103" t="str">
        <f>IF('Prezenční listina'!F32=0,"",'Prezenční listina'!H32)</f>
        <v>C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</row>
    <row r="48" spans="1:84" s="87" customFormat="1" ht="15.75" customHeight="1">
      <c r="A48" s="44">
        <f t="shared" si="1"/>
        <v>44</v>
      </c>
      <c r="B48" s="100">
        <f>IF('Prezenční listina'!F64=0,"",'Prezenční listina'!F64)</f>
        <v>49</v>
      </c>
      <c r="C48" s="101" t="str">
        <f>IF('Prezenční listina'!F64=0,"",'Prezenční listina'!B64)</f>
        <v>Žejšek</v>
      </c>
      <c r="D48" s="101" t="str">
        <f>IF('Prezenční listina'!F64=0,"",'Prezenční listina'!C64)</f>
        <v>Martin</v>
      </c>
      <c r="E48" s="102">
        <f>IF('Prezenční listina'!F64=0,"",'Prezenční listina'!D64)</f>
        <v>1984</v>
      </c>
      <c r="F48" s="102" t="str">
        <f>IF('Prezenční listina'!F64=0,"",'Prezenční listina'!E64)</f>
        <v>Kašpaři VM</v>
      </c>
      <c r="G48" s="103" t="str">
        <f>IF('Prezenční listina'!F64=0,"",'Prezenční listina'!H64)</f>
        <v>A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</row>
    <row r="49" spans="1:84" s="87" customFormat="1" ht="15.75" customHeight="1">
      <c r="A49" s="44">
        <f t="shared" si="1"/>
        <v>45</v>
      </c>
      <c r="B49" s="100">
        <f>IF('Prezenční listina'!F65=0,"",'Prezenční listina'!F65)</f>
        <v>50</v>
      </c>
      <c r="C49" s="101" t="str">
        <f>IF('Prezenční listina'!F65=0,"",'Prezenční listina'!B65)</f>
        <v>Kopecká</v>
      </c>
      <c r="D49" s="101" t="str">
        <f>IF('Prezenční listina'!F65=0,"",'Prezenční listina'!C65)</f>
        <v>Michaela</v>
      </c>
      <c r="E49" s="102">
        <f>IF('Prezenční listina'!F65=0,"",'Prezenční listina'!D65)</f>
        <v>1982</v>
      </c>
      <c r="F49" s="102" t="str">
        <f>IF('Prezenční listina'!F65=0,"",'Prezenční listina'!E65)</f>
        <v>Kometky Boskovice</v>
      </c>
      <c r="G49" s="103" t="str">
        <f>IF('Prezenční listina'!F65=0,"",'Prezenční listina'!H65)</f>
        <v>F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</row>
    <row r="50" spans="1:84" s="87" customFormat="1" ht="15.75" customHeight="1">
      <c r="A50" s="44">
        <f t="shared" si="1"/>
        <v>46</v>
      </c>
      <c r="B50" s="100">
        <f>IF('Prezenční listina'!F66=0,"",'Prezenční listina'!F66)</f>
        <v>51</v>
      </c>
      <c r="C50" s="101" t="str">
        <f>IF('Prezenční listina'!F66=0,"",'Prezenční listina'!B66)</f>
        <v>Čech</v>
      </c>
      <c r="D50" s="101" t="str">
        <f>IF('Prezenční listina'!F66=0,"",'Prezenční listina'!C66)</f>
        <v>Ladislav</v>
      </c>
      <c r="E50" s="102">
        <f>IF('Prezenční listina'!F66=0,"",'Prezenční listina'!D66)</f>
        <v>1973</v>
      </c>
      <c r="F50" s="102" t="str">
        <f>IF('Prezenční listina'!F66=0,"",'Prezenční listina'!E66)</f>
        <v>Mokrá</v>
      </c>
      <c r="G50" s="103" t="str">
        <f>IF('Prezenční listina'!F66=0,"",'Prezenční listina'!H66)</f>
        <v>B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</row>
    <row r="51" spans="1:84" s="87" customFormat="1" ht="15.75" customHeight="1">
      <c r="A51" s="44">
        <f t="shared" si="1"/>
        <v>47</v>
      </c>
      <c r="B51" s="100">
        <f>IF('Prezenční listina'!F42=0,"",'Prezenční listina'!F42)</f>
        <v>53</v>
      </c>
      <c r="C51" s="101" t="str">
        <f>IF('Prezenční listina'!F42=0,"",'Prezenční listina'!B42)</f>
        <v>Skřivánková</v>
      </c>
      <c r="D51" s="101" t="str">
        <f>IF('Prezenční listina'!F42=0,"",'Prezenční listina'!C42)</f>
        <v>Dana</v>
      </c>
      <c r="E51" s="102">
        <f>IF('Prezenční listina'!F42=0,"",'Prezenční listina'!D42)</f>
        <v>1967</v>
      </c>
      <c r="F51" s="102" t="str">
        <f>IF('Prezenční listina'!F42=0,"",'Prezenční listina'!E42)</f>
        <v>LRS Vyškov</v>
      </c>
      <c r="G51" s="103" t="str">
        <f>IF('Prezenční listina'!F42=0,"",'Prezenční listina'!H42)</f>
        <v>H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</row>
    <row r="52" spans="1:84" s="87" customFormat="1" ht="15.75" customHeight="1">
      <c r="A52" s="44">
        <f t="shared" si="1"/>
        <v>48</v>
      </c>
      <c r="B52" s="100">
        <f>IF('Prezenční listina'!F41=0,"",'Prezenční listina'!F41)</f>
        <v>54</v>
      </c>
      <c r="C52" s="101" t="str">
        <f>IF('Prezenční listina'!F41=0,"",'Prezenční listina'!B41)</f>
        <v>Skřivánek</v>
      </c>
      <c r="D52" s="101" t="str">
        <f>IF('Prezenční listina'!F41=0,"",'Prezenční listina'!C41)</f>
        <v>Petr</v>
      </c>
      <c r="E52" s="102">
        <f>IF('Prezenční listina'!F41=0,"",'Prezenční listina'!D41)</f>
        <v>1966</v>
      </c>
      <c r="F52" s="102" t="str">
        <f>IF('Prezenční listina'!F41=0,"",'Prezenční listina'!E41)</f>
        <v>LRS Vyškov</v>
      </c>
      <c r="G52" s="103" t="str">
        <f>IF('Prezenční listina'!F41=0,"",'Prezenční listina'!H41)</f>
        <v>B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</row>
    <row r="53" spans="1:84" s="87" customFormat="1" ht="15.75" customHeight="1">
      <c r="A53" s="44">
        <f t="shared" si="1"/>
        <v>49</v>
      </c>
      <c r="B53" s="100">
        <f>IF('Prezenční listina'!F31=0,"",'Prezenční listina'!F31)</f>
        <v>55</v>
      </c>
      <c r="C53" s="101" t="str">
        <f>IF('Prezenční listina'!F31=0,"",'Prezenční listina'!B31)</f>
        <v>Navrátil</v>
      </c>
      <c r="D53" s="101" t="str">
        <f>IF('Prezenční listina'!F31=0,"",'Prezenční listina'!C31)</f>
        <v>Miroslav</v>
      </c>
      <c r="E53" s="102">
        <f>IF('Prezenční listina'!F31=0,"",'Prezenční listina'!D31)</f>
        <v>1971</v>
      </c>
      <c r="F53" s="102" t="str">
        <f>IF('Prezenční listina'!F31=0,"",'Prezenční listina'!E31)</f>
        <v>Tišnov</v>
      </c>
      <c r="G53" s="103" t="str">
        <f>IF('Prezenční listina'!F31=0,"",'Prezenční listina'!H31)</f>
        <v>B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</row>
    <row r="54" spans="1:84" s="87" customFormat="1" ht="15.75" customHeight="1">
      <c r="A54" s="44">
        <f t="shared" si="1"/>
        <v>50</v>
      </c>
      <c r="B54" s="100">
        <f>IF('Prezenční listina'!F67=0,"",'Prezenční listina'!F67)</f>
        <v>56</v>
      </c>
      <c r="C54" s="101" t="str">
        <f>IF('Prezenční listina'!F67=0,"",'Prezenční listina'!B67)</f>
        <v>Kašová</v>
      </c>
      <c r="D54" s="101" t="str">
        <f>IF('Prezenční listina'!F67=0,"",'Prezenční listina'!C67)</f>
        <v>Hana</v>
      </c>
      <c r="E54" s="102">
        <f>IF('Prezenční listina'!F67=0,"",'Prezenční listina'!D67)</f>
        <v>1954</v>
      </c>
      <c r="F54" s="102" t="str">
        <f>IF('Prezenční listina'!F67=0,"",'Prezenční listina'!E67)</f>
        <v>BARNEX SPORT Brno</v>
      </c>
      <c r="G54" s="103" t="str">
        <f>IF('Prezenční listina'!F67=0,"",'Prezenční listina'!H67)</f>
        <v>H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</row>
    <row r="55" spans="1:84" s="87" customFormat="1" ht="15.75" customHeight="1">
      <c r="A55" s="44">
        <f t="shared" si="1"/>
        <v>51</v>
      </c>
      <c r="B55" s="100">
        <f>IF('Prezenční listina'!F68=0,"",'Prezenční listina'!F68)</f>
        <v>57</v>
      </c>
      <c r="C55" s="101" t="str">
        <f>IF('Prezenční listina'!F68=0,"",'Prezenční listina'!B68)</f>
        <v>Vintrlík</v>
      </c>
      <c r="D55" s="101" t="str">
        <f>IF('Prezenční listina'!F68=0,"",'Prezenční listina'!C68)</f>
        <v>Martin</v>
      </c>
      <c r="E55" s="102">
        <f>IF('Prezenční listina'!F68=0,"",'Prezenční listina'!D68)</f>
        <v>1977</v>
      </c>
      <c r="F55" s="102" t="str">
        <f>IF('Prezenční listina'!F68=0,"",'Prezenční listina'!E68)</f>
        <v>Křepice</v>
      </c>
      <c r="G55" s="103" t="str">
        <f>IF('Prezenční listina'!F68=0,"",'Prezenční listina'!H68)</f>
        <v>A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</row>
    <row r="56" spans="1:84" s="87" customFormat="1" ht="15.75" customHeight="1">
      <c r="A56" s="44">
        <f t="shared" si="1"/>
        <v>52</v>
      </c>
      <c r="B56" s="100">
        <f>IF('Prezenční listina'!F4=0,"",'Prezenční listina'!F4)</f>
        <v>58</v>
      </c>
      <c r="C56" s="101" t="str">
        <f>IF('Prezenční listina'!F4=0,"",'Prezenční listina'!B4)</f>
        <v>Barešová</v>
      </c>
      <c r="D56" s="101" t="str">
        <f>IF('Prezenční listina'!F4=0,"",'Prezenční listina'!C4)</f>
        <v>Milada</v>
      </c>
      <c r="E56" s="102">
        <f>IF('Prezenční listina'!F4=0,"",'Prezenční listina'!D4)</f>
        <v>1975</v>
      </c>
      <c r="F56" s="102" t="str">
        <f>IF('Prezenční listina'!F4=0,"",'Prezenční listina'!E4)</f>
        <v>Kunštát</v>
      </c>
      <c r="G56" s="103" t="str">
        <f>IF('Prezenční listina'!F4=0,"",'Prezenční listina'!H4)</f>
        <v>G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</row>
    <row r="57" spans="1:84" s="87" customFormat="1" ht="15.75" customHeight="1">
      <c r="A57" s="44">
        <f t="shared" si="1"/>
        <v>53</v>
      </c>
      <c r="B57" s="100">
        <f>IF('Prezenční listina'!F69=0,"",'Prezenční listina'!F69)</f>
        <v>59</v>
      </c>
      <c r="C57" s="101" t="str">
        <f>IF('Prezenční listina'!F69=0,"",'Prezenční listina'!B69)</f>
        <v>Dřímalová</v>
      </c>
      <c r="D57" s="101" t="str">
        <f>IF('Prezenční listina'!F69=0,"",'Prezenční listina'!C69)</f>
        <v>Martina</v>
      </c>
      <c r="E57" s="102">
        <f>IF('Prezenční listina'!F69=0,"",'Prezenční listina'!D69)</f>
        <v>1989</v>
      </c>
      <c r="F57" s="102" t="str">
        <f>IF('Prezenční listina'!F69=0,"",'Prezenční listina'!E69)</f>
        <v>Liga 100 Olomouc</v>
      </c>
      <c r="G57" s="103" t="str">
        <f>IF('Prezenční listina'!F69=0,"",'Prezenční listina'!H69)</f>
        <v>F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</row>
    <row r="58" spans="1:84" s="87" customFormat="1" ht="15.75" customHeight="1">
      <c r="A58" s="44">
        <f t="shared" si="1"/>
        <v>54</v>
      </c>
      <c r="B58" s="100">
        <f>IF('Prezenční listina'!F44=0,"",'Prezenční listina'!F44)</f>
        <v>60</v>
      </c>
      <c r="C58" s="101" t="str">
        <f>IF('Prezenční listina'!F44=0,"",'Prezenční listina'!B44)</f>
        <v>Šorf</v>
      </c>
      <c r="D58" s="101" t="str">
        <f>IF('Prezenční listina'!F44=0,"",'Prezenční listina'!C44)</f>
        <v>Ivo</v>
      </c>
      <c r="E58" s="102">
        <f>IF('Prezenční listina'!F44=0,"",'Prezenční listina'!D44)</f>
        <v>1975</v>
      </c>
      <c r="F58" s="102" t="str">
        <f>IF('Prezenční listina'!F44=0,"",'Prezenční listina'!E44)</f>
        <v>ABND Racing Team Bystřice nad Pernštejnem</v>
      </c>
      <c r="G58" s="103" t="str">
        <f>IF('Prezenční listina'!F44=0,"",'Prezenční listina'!H44)</f>
        <v>B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</row>
    <row r="59" spans="1:84" s="87" customFormat="1" ht="15.75" customHeight="1">
      <c r="A59" s="44">
        <f t="shared" si="1"/>
        <v>55</v>
      </c>
      <c r="B59" s="100">
        <f>IF('Prezenční listina'!F70=0,"",'Prezenční listina'!F70)</f>
        <v>61</v>
      </c>
      <c r="C59" s="101" t="str">
        <f>IF('Prezenční listina'!F70=0,"",'Prezenční listina'!B70)</f>
        <v>Štěpánek</v>
      </c>
      <c r="D59" s="101" t="str">
        <f>IF('Prezenční listina'!F70=0,"",'Prezenční listina'!C70)</f>
        <v>Martin</v>
      </c>
      <c r="E59" s="102">
        <f>IF('Prezenční listina'!F70=0,"",'Prezenční listina'!D70)</f>
        <v>1981</v>
      </c>
      <c r="F59" s="102" t="str">
        <f>IF('Prezenční listina'!F70=0,"",'Prezenční listina'!E70)</f>
        <v>Popůvky</v>
      </c>
      <c r="G59" s="103" t="str">
        <f>IF('Prezenční listina'!F70=0,"",'Prezenční listina'!H70)</f>
        <v>A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</row>
    <row r="60" spans="1:84" s="87" customFormat="1" ht="15.75" customHeight="1">
      <c r="A60" s="44">
        <f t="shared" si="1"/>
        <v>56</v>
      </c>
      <c r="B60" s="100">
        <f>IF('Prezenční listina'!F22=0,"",'Prezenční listina'!F22)</f>
        <v>62</v>
      </c>
      <c r="C60" s="101" t="str">
        <f>IF('Prezenční listina'!F22=0,"",'Prezenční listina'!B22)</f>
        <v>Kratochvíl</v>
      </c>
      <c r="D60" s="101" t="str">
        <f>IF('Prezenční listina'!F22=0,"",'Prezenční listina'!C22)</f>
        <v>Jaroslav</v>
      </c>
      <c r="E60" s="102">
        <f>IF('Prezenční listina'!F22=0,"",'Prezenční listina'!D22)</f>
        <v>1977</v>
      </c>
      <c r="F60" s="102" t="str">
        <f>IF('Prezenční listina'!F22=0,"",'Prezenční listina'!E22)</f>
        <v>SDH Hluboké</v>
      </c>
      <c r="G60" s="103" t="str">
        <f>IF('Prezenční listina'!F22=0,"",'Prezenční listina'!H22)</f>
        <v>A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</row>
    <row r="61" spans="1:84" s="87" customFormat="1" ht="15.75" customHeight="1">
      <c r="A61" s="44">
        <f t="shared" si="1"/>
        <v>57</v>
      </c>
      <c r="B61" s="100">
        <f>IF('Prezenční listina'!F71=0,"",'Prezenční listina'!F71)</f>
        <v>63</v>
      </c>
      <c r="C61" s="101" t="str">
        <f>IF('Prezenční listina'!F71=0,"",'Prezenční listina'!B71)</f>
        <v>Bečička</v>
      </c>
      <c r="D61" s="101" t="str">
        <f>IF('Prezenční listina'!F71=0,"",'Prezenční listina'!C71)</f>
        <v>Petr</v>
      </c>
      <c r="E61" s="102">
        <f>IF('Prezenční listina'!F71=0,"",'Prezenční listina'!D71)</f>
        <v>1960</v>
      </c>
      <c r="F61" s="102" t="str">
        <f>IF('Prezenční listina'!F71=0,"",'Prezenční listina'!E71)</f>
        <v>HAL 3000 Brno</v>
      </c>
      <c r="G61" s="103" t="str">
        <f>IF('Prezenční listina'!F71=0,"",'Prezenční listina'!H71)</f>
        <v>C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</row>
    <row r="62" spans="1:84" s="87" customFormat="1" ht="15.75" customHeight="1">
      <c r="A62" s="44">
        <f t="shared" si="1"/>
        <v>58</v>
      </c>
      <c r="B62" s="100">
        <f>IF('Prezenční listina'!F72=0,"",'Prezenční listina'!F72)</f>
        <v>64</v>
      </c>
      <c r="C62" s="101" t="str">
        <f>IF('Prezenční listina'!F72=0,"",'Prezenční listina'!B72)</f>
        <v>Milka</v>
      </c>
      <c r="D62" s="101" t="str">
        <f>IF('Prezenční listina'!F72=0,"",'Prezenční listina'!C72)</f>
        <v>Zdeněk</v>
      </c>
      <c r="E62" s="102">
        <f>IF('Prezenční listina'!F72=0,"",'Prezenční listina'!D72)</f>
        <v>1984</v>
      </c>
      <c r="F62" s="102" t="str">
        <f>IF('Prezenční listina'!F72=0,"",'Prezenční listina'!E72)</f>
        <v>Brno</v>
      </c>
      <c r="G62" s="103" t="str">
        <f>IF('Prezenční listina'!F72=0,"",'Prezenční listina'!H72)</f>
        <v>A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</row>
    <row r="63" spans="1:84" s="87" customFormat="1" ht="15.75" customHeight="1">
      <c r="A63" s="44">
        <f t="shared" si="1"/>
        <v>59</v>
      </c>
      <c r="B63" s="100">
        <f>IF('Prezenční listina'!F73=0,"",'Prezenční listina'!F73)</f>
        <v>67</v>
      </c>
      <c r="C63" s="101" t="str">
        <f>IF('Prezenční listina'!F73=0,"",'Prezenční listina'!B73)</f>
        <v>Dostálová</v>
      </c>
      <c r="D63" s="101" t="str">
        <f>IF('Prezenční listina'!F73=0,"",'Prezenční listina'!C73)</f>
        <v>Vendula</v>
      </c>
      <c r="E63" s="102">
        <f>IF('Prezenční listina'!F73=0,"",'Prezenční listina'!D73)</f>
        <v>1981</v>
      </c>
      <c r="F63" s="102" t="str">
        <f>IF('Prezenční listina'!F73=0,"",'Prezenční listina'!E73)</f>
        <v>HAL 3000 Brno</v>
      </c>
      <c r="G63" s="103" t="str">
        <f>IF('Prezenční listina'!F73=0,"",'Prezenční listina'!H73)</f>
        <v>F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</row>
    <row r="64" spans="1:84" s="87" customFormat="1" ht="15.75" customHeight="1">
      <c r="A64" s="44">
        <f t="shared" si="1"/>
        <v>60</v>
      </c>
      <c r="B64" s="100">
        <f>IF('Prezenční listina'!F74=0,"",'Prezenční listina'!F74)</f>
        <v>69</v>
      </c>
      <c r="C64" s="101" t="str">
        <f>IF('Prezenční listina'!F74=0,"",'Prezenční listina'!B74)</f>
        <v>Pivec</v>
      </c>
      <c r="D64" s="101" t="str">
        <f>IF('Prezenční listina'!F74=0,"",'Prezenční listina'!C74)</f>
        <v>Jan</v>
      </c>
      <c r="E64" s="102">
        <f>IF('Prezenční listina'!F74=0,"",'Prezenční listina'!D74)</f>
        <v>1981</v>
      </c>
      <c r="F64" s="102" t="str">
        <f>IF('Prezenční listina'!F74=0,"",'Prezenční listina'!E74)</f>
        <v>HAL 3000 Brno</v>
      </c>
      <c r="G64" s="103" t="str">
        <f>IF('Prezenční listina'!F74=0,"",'Prezenční listina'!H74)</f>
        <v>A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</row>
    <row r="65" spans="1:84" s="87" customFormat="1" ht="15.75" customHeight="1">
      <c r="A65" s="44">
        <f t="shared" si="1"/>
        <v>61</v>
      </c>
      <c r="B65" s="100">
        <f>IF('Prezenční listina'!F75=0,"",'Prezenční listina'!F75)</f>
        <v>70</v>
      </c>
      <c r="C65" s="101" t="str">
        <f>IF('Prezenční listina'!F75=0,"",'Prezenční listina'!B75)</f>
        <v>Konečný</v>
      </c>
      <c r="D65" s="101" t="str">
        <f>IF('Prezenční listina'!F75=0,"",'Prezenční listina'!C75)</f>
        <v>Libor</v>
      </c>
      <c r="E65" s="102">
        <f>IF('Prezenční listina'!F75=0,"",'Prezenční listina'!D75)</f>
        <v>1971</v>
      </c>
      <c r="F65" s="102" t="str">
        <f>IF('Prezenční listina'!F75=0,"",'Prezenční listina'!E75)</f>
        <v>Kuřim</v>
      </c>
      <c r="G65" s="103" t="str">
        <f>IF('Prezenční listina'!F75=0,"",'Prezenční listina'!H75)</f>
        <v>B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</row>
    <row r="66" spans="1:84" s="87" customFormat="1" ht="15.75" customHeight="1">
      <c r="A66" s="44">
        <f t="shared" si="1"/>
        <v>62</v>
      </c>
      <c r="B66" s="100">
        <f>IF('Prezenční listina'!F76=0,"",'Prezenční listina'!F76)</f>
        <v>72</v>
      </c>
      <c r="C66" s="101" t="str">
        <f>IF('Prezenční listina'!F76=0,"",'Prezenční listina'!B76)</f>
        <v>Molva</v>
      </c>
      <c r="D66" s="101" t="str">
        <f>IF('Prezenční listina'!F76=0,"",'Prezenční listina'!C76)</f>
        <v>František</v>
      </c>
      <c r="E66" s="102">
        <f>IF('Prezenční listina'!F76=0,"",'Prezenční listina'!D76)</f>
        <v>1994</v>
      </c>
      <c r="F66" s="102" t="str">
        <f>IF('Prezenční listina'!F76=0,"",'Prezenční listina'!E76)</f>
        <v>Sokol Jihlava</v>
      </c>
      <c r="G66" s="103" t="str">
        <f>IF('Prezenční listina'!F76=0,"",'Prezenční listina'!H76)</f>
        <v>A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</row>
    <row r="67" spans="1:84" s="87" customFormat="1" ht="15.75" customHeight="1">
      <c r="A67" s="44">
        <f t="shared" si="1"/>
        <v>63</v>
      </c>
      <c r="B67" s="100">
        <f>IF('Prezenční listina'!F77=0,"",'Prezenční listina'!F77)</f>
        <v>73</v>
      </c>
      <c r="C67" s="101" t="str">
        <f>IF('Prezenční listina'!F77=0,"",'Prezenční listina'!B77)</f>
        <v>Kalich</v>
      </c>
      <c r="D67" s="101" t="str">
        <f>IF('Prezenční listina'!F77=0,"",'Prezenční listina'!C77)</f>
        <v>Radim</v>
      </c>
      <c r="E67" s="102">
        <f>IF('Prezenční listina'!F77=0,"",'Prezenční listina'!D77)</f>
        <v>1985</v>
      </c>
      <c r="F67" s="102" t="str">
        <f>IF('Prezenční listina'!F77=0,"",'Prezenční listina'!E77)</f>
        <v>Odranec</v>
      </c>
      <c r="G67" s="103" t="str">
        <f>IF('Prezenční listina'!F77=0,"",'Prezenční listina'!H77)</f>
        <v>A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</row>
    <row r="68" spans="1:84" s="87" customFormat="1" ht="15.75" customHeight="1">
      <c r="A68" s="44">
        <f t="shared" si="1"/>
        <v>64</v>
      </c>
      <c r="B68" s="100">
        <f>IF('Prezenční listina'!F78=0,"",'Prezenční listina'!F78)</f>
        <v>74</v>
      </c>
      <c r="C68" s="101" t="str">
        <f>IF('Prezenční listina'!F78=0,"",'Prezenční listina'!B78)</f>
        <v>Prokop</v>
      </c>
      <c r="D68" s="101" t="str">
        <f>IF('Prezenční listina'!F78=0,"",'Prezenční listina'!C78)</f>
        <v>Onřej</v>
      </c>
      <c r="E68" s="102">
        <f>IF('Prezenční listina'!F78=0,"",'Prezenční listina'!D78)</f>
        <v>1962</v>
      </c>
      <c r="F68" s="102" t="str">
        <f>IF('Prezenční listina'!F78=0,"",'Prezenční listina'!E78)</f>
        <v>ČAU Brno</v>
      </c>
      <c r="G68" s="103" t="str">
        <f>IF('Prezenční listina'!F78=0,"",'Prezenční listina'!H78)</f>
        <v>C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</row>
    <row r="69" spans="1:84" s="87" customFormat="1" ht="15.75" customHeight="1">
      <c r="A69" s="44">
        <f t="shared" si="1"/>
        <v>65</v>
      </c>
      <c r="B69" s="100">
        <f>IF('Prezenční listina'!F14=0,"",'Prezenční listina'!F14)</f>
        <v>75</v>
      </c>
      <c r="C69" s="101" t="str">
        <f>IF('Prezenční listina'!F14=0,"",'Prezenční listina'!B14)</f>
        <v>Jaskulka</v>
      </c>
      <c r="D69" s="101" t="str">
        <f>IF('Prezenční listina'!F14=0,"",'Prezenční listina'!C14)</f>
        <v>Martin</v>
      </c>
      <c r="E69" s="102">
        <f>IF('Prezenční listina'!F14=0,"",'Prezenční listina'!D14)</f>
        <v>1968</v>
      </c>
      <c r="F69" s="102" t="str">
        <f>IF('Prezenční listina'!F14=0,"",'Prezenční listina'!E14)</f>
        <v>Kuřim</v>
      </c>
      <c r="G69" s="103" t="str">
        <f>IF('Prezenční listina'!F14=0,"",'Prezenční listina'!H14)</f>
        <v>B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</row>
    <row r="70" spans="1:84" s="87" customFormat="1" ht="15.75" customHeight="1">
      <c r="A70" s="44">
        <f t="shared" si="1"/>
        <v>66</v>
      </c>
      <c r="B70" s="100">
        <f>IF('Prezenční listina'!F18=0,"",'Prezenční listina'!F18)</f>
        <v>76</v>
      </c>
      <c r="C70" s="101" t="str">
        <f>IF('Prezenční listina'!F18=0,"",'Prezenční listina'!B18)</f>
        <v>Konečný</v>
      </c>
      <c r="D70" s="101" t="str">
        <f>IF('Prezenční listina'!F18=0,"",'Prezenční listina'!C18)</f>
        <v>Jaroslav</v>
      </c>
      <c r="E70" s="102">
        <f>IF('Prezenční listina'!F18=0,"",'Prezenční listina'!D18)</f>
        <v>1969</v>
      </c>
      <c r="F70" s="102" t="str">
        <f>IF('Prezenční listina'!F18=0,"",'Prezenční listina'!E18)</f>
        <v>O2 Czech Republic Popůvky</v>
      </c>
      <c r="G70" s="103" t="str">
        <f>IF('Prezenční listina'!F18=0,"",'Prezenční listina'!H18)</f>
        <v>B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</row>
    <row r="71" spans="1:84" s="87" customFormat="1" ht="15.75" customHeight="1">
      <c r="A71" s="44">
        <f t="shared" si="1"/>
        <v>67</v>
      </c>
      <c r="B71" s="100">
        <f>IF('Prezenční listina'!F79=0,"",'Prezenční listina'!F79)</f>
        <v>77</v>
      </c>
      <c r="C71" s="101" t="str">
        <f>IF('Prezenční listina'!F79=0,"",'Prezenční listina'!B79)</f>
        <v>Tyleček</v>
      </c>
      <c r="D71" s="101" t="str">
        <f>IF('Prezenční listina'!F79=0,"",'Prezenční listina'!C79)</f>
        <v>Pavel</v>
      </c>
      <c r="E71" s="102">
        <f>IF('Prezenční listina'!F79=0,"",'Prezenční listina'!D79)</f>
        <v>1973</v>
      </c>
      <c r="F71" s="102" t="str">
        <f>IF('Prezenční listina'!F79=0,"",'Prezenční listina'!E79)</f>
        <v>Brno - Jundrov</v>
      </c>
      <c r="G71" s="103" t="str">
        <f>IF('Prezenční listina'!F79=0,"",'Prezenční listina'!H79)</f>
        <v>B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</row>
    <row r="72" spans="1:84" s="87" customFormat="1" ht="15.75" customHeight="1">
      <c r="A72" s="44">
        <f t="shared" si="1"/>
        <v>68</v>
      </c>
      <c r="B72" s="100">
        <f>IF('Prezenční listina'!F16=0,"",'Prezenční listina'!F16)</f>
        <v>79</v>
      </c>
      <c r="C72" s="101" t="str">
        <f>IF('Prezenční listina'!F16=0,"",'Prezenční listina'!B16)</f>
        <v>Kocur</v>
      </c>
      <c r="D72" s="101" t="str">
        <f>IF('Prezenční listina'!F16=0,"",'Prezenční listina'!C16)</f>
        <v>Lukáš</v>
      </c>
      <c r="E72" s="102">
        <f>IF('Prezenční listina'!F16=0,"",'Prezenční listina'!D16)</f>
        <v>1977</v>
      </c>
      <c r="F72" s="102" t="str">
        <f>IF('Prezenční listina'!F16=0,"",'Prezenční listina'!E16)</f>
        <v>VHS Brno</v>
      </c>
      <c r="G72" s="103" t="str">
        <f>IF('Prezenční listina'!F16=0,"",'Prezenční listina'!H16)</f>
        <v>A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</row>
    <row r="73" spans="1:84" ht="12.75">
      <c r="A73" s="44">
        <f t="shared" si="1"/>
      </c>
      <c r="B73" s="100">
        <f>IF('Prezenční listina'!F40=0,"",'Prezenční listina'!F40)</f>
      </c>
      <c r="C73" s="101">
        <f>IF('Prezenční listina'!F40=0,"",'Prezenční listina'!B40)</f>
      </c>
      <c r="D73" s="101">
        <f>IF('Prezenční listina'!F40=0,"",'Prezenční listina'!C40)</f>
      </c>
      <c r="E73" s="102">
        <f>IF('Prezenční listina'!F40=0,"",'Prezenční listina'!D40)</f>
      </c>
      <c r="F73" s="102">
        <f>IF('Prezenční listina'!F40=0,"",'Prezenční listina'!E40)</f>
      </c>
      <c r="G73" s="103">
        <f>IF('Prezenční listina'!F40=0,"",'Prezenční listina'!H40)</f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</row>
    <row r="74" spans="1:84" ht="12.75">
      <c r="A74" s="44">
        <f>IF(C74="","",A73+1)</f>
      </c>
      <c r="B74" s="60">
        <f>IF('Prezenční listina'!F20=0,"",'Prezenční listina'!F20)</f>
      </c>
      <c r="C74" s="70">
        <f>IF('Prezenční listina'!F20=0,"",'Prezenční listina'!B20)</f>
      </c>
      <c r="D74" s="70">
        <f>IF('Prezenční listina'!F20=0,"",'Prezenční listina'!C20)</f>
      </c>
      <c r="E74" s="54">
        <f>IF('Prezenční listina'!F20=0,"",'Prezenční listina'!D20)</f>
      </c>
      <c r="F74" s="54">
        <f>IF('Prezenční listina'!F20=0,"",'Prezenční listina'!E20)</f>
      </c>
      <c r="G74" s="55">
        <f>IF('Prezenční listina'!F20=0,"",'Prezenční listina'!H20)</f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</row>
    <row r="75" spans="1:84" ht="12.75">
      <c r="A75" s="44">
        <f t="shared" si="1"/>
      </c>
      <c r="B75" s="60">
        <f>IF('Prezenční listina'!F33=0,"",'Prezenční listina'!F33)</f>
      </c>
      <c r="C75" s="70">
        <f>IF('Prezenční listina'!F33=0,"",'Prezenční listina'!B33)</f>
      </c>
      <c r="D75" s="70">
        <f>IF('Prezenční listina'!F33=0,"",'Prezenční listina'!C33)</f>
      </c>
      <c r="E75" s="54">
        <f>IF('Prezenční listina'!F33=0,"",'Prezenční listina'!D33)</f>
      </c>
      <c r="F75" s="54">
        <f>IF('Prezenční listina'!F33=0,"",'Prezenční listina'!E33)</f>
      </c>
      <c r="G75" s="55">
        <f>IF('Prezenční listina'!F33=0,"",'Prezenční listina'!H33)</f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</row>
    <row r="76" spans="1:84" ht="12.75">
      <c r="A76" s="44">
        <f t="shared" si="1"/>
      </c>
      <c r="B76" s="60">
        <f>IF('Prezenční listina'!F46=0,"",'Prezenční listina'!F46)</f>
      </c>
      <c r="C76" s="70">
        <f>IF('Prezenční listina'!F46=0,"",'Prezenční listina'!B46)</f>
      </c>
      <c r="D76" s="70">
        <f>IF('Prezenční listina'!F46=0,"",'Prezenční listina'!C46)</f>
      </c>
      <c r="E76" s="54">
        <f>IF('Prezenční listina'!F46=0,"",'Prezenční listina'!D46)</f>
      </c>
      <c r="F76" s="54">
        <f>IF('Prezenční listina'!F46=0,"",'Prezenční listina'!E46)</f>
      </c>
      <c r="G76" s="55">
        <f>IF('Prezenční listina'!F46=0,"",'Prezenční listina'!H46)</f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</row>
    <row r="77" spans="1:84" ht="12.75">
      <c r="A77" s="44">
        <f t="shared" si="1"/>
      </c>
      <c r="B77" s="60">
        <f>IF('Prezenční listina'!F80=0,"",'Prezenční listina'!F80)</f>
      </c>
      <c r="C77" s="70">
        <f>IF('Prezenční listina'!F80=0,"",'Prezenční listina'!B80)</f>
      </c>
      <c r="D77" s="70">
        <f>IF('Prezenční listina'!F80=0,"",'Prezenční listina'!C80)</f>
      </c>
      <c r="E77" s="54">
        <f>IF('Prezenční listina'!F80=0,"",'Prezenční listina'!D80)</f>
      </c>
      <c r="F77" s="54">
        <f>IF('Prezenční listina'!F80=0,"",'Prezenční listina'!E80)</f>
      </c>
      <c r="G77" s="55">
        <f>IF('Prezenční listina'!F80=0,"",'Prezenční listina'!H80)</f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</row>
    <row r="78" spans="1:84" ht="12.75">
      <c r="A78" s="44">
        <f t="shared" si="1"/>
      </c>
      <c r="B78" s="60">
        <f>IF('Prezenční listina'!F81=0,"",'Prezenční listina'!F81)</f>
      </c>
      <c r="C78" s="70">
        <f>IF('Prezenční listina'!F81=0,"",'Prezenční listina'!B81)</f>
      </c>
      <c r="D78" s="70">
        <f>IF('Prezenční listina'!F81=0,"",'Prezenční listina'!C81)</f>
      </c>
      <c r="E78" s="54">
        <f>IF('Prezenční listina'!F81=0,"",'Prezenční listina'!D81)</f>
      </c>
      <c r="F78" s="54">
        <f>IF('Prezenční listina'!F81=0,"",'Prezenční listina'!E81)</f>
      </c>
      <c r="G78" s="55">
        <f>IF('Prezenční listina'!F81=0,"",'Prezenční listina'!H81)</f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</row>
    <row r="79" spans="1:84" ht="12.75">
      <c r="A79" s="44">
        <f t="shared" si="1"/>
      </c>
      <c r="B79" s="60">
        <f>IF('Prezenční listina'!F6=0,"",'Prezenční listina'!F6)</f>
      </c>
      <c r="C79" s="70">
        <f>IF('Prezenční listina'!F6=0,"",'Prezenční listina'!B6)</f>
      </c>
      <c r="D79" s="70">
        <f>IF('Prezenční listina'!F6=0,"",'Prezenční listina'!C6)</f>
      </c>
      <c r="E79" s="54">
        <f>IF('Prezenční listina'!F6=0,"",'Prezenční listina'!D6)</f>
      </c>
      <c r="F79" s="54">
        <f>IF('Prezenční listina'!F6=0,"",'Prezenční listina'!E6)</f>
      </c>
      <c r="G79" s="55">
        <f>IF('Prezenční listina'!F6=0,"",'Prezenční listina'!H6)</f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</row>
    <row r="80" spans="1:84" ht="12.75">
      <c r="A80" s="44">
        <f t="shared" si="1"/>
      </c>
      <c r="B80" s="60">
        <f>IF('Prezenční listina'!F82=0,"",'Prezenční listina'!F82)</f>
      </c>
      <c r="C80" s="70">
        <f>IF('Prezenční listina'!F82=0,"",'Prezenční listina'!B82)</f>
      </c>
      <c r="D80" s="70">
        <f>IF('Prezenční listina'!F82=0,"",'Prezenční listina'!C82)</f>
      </c>
      <c r="E80" s="54">
        <f>IF('Prezenční listina'!F82=0,"",'Prezenční listina'!D82)</f>
      </c>
      <c r="F80" s="54">
        <f>IF('Prezenční listina'!F82=0,"",'Prezenční listina'!E82)</f>
      </c>
      <c r="G80" s="55">
        <f>IF('Prezenční listina'!F82=0,"",'Prezenční listina'!H82)</f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</row>
    <row r="81" spans="1:84" ht="12.75">
      <c r="A81" s="44">
        <f t="shared" si="1"/>
      </c>
      <c r="B81" s="60">
        <f>IF('Prezenční listina'!F83=0,"",'Prezenční listina'!F83)</f>
      </c>
      <c r="C81" s="70">
        <f>IF('Prezenční listina'!F83=0,"",'Prezenční listina'!B83)</f>
      </c>
      <c r="D81" s="70">
        <f>IF('Prezenční listina'!F83=0,"",'Prezenční listina'!C83)</f>
      </c>
      <c r="E81" s="54">
        <f>IF('Prezenční listina'!F83=0,"",'Prezenční listina'!D83)</f>
      </c>
      <c r="F81" s="54">
        <f>IF('Prezenční listina'!F83=0,"",'Prezenční listina'!E83)</f>
      </c>
      <c r="G81" s="55">
        <f>IF('Prezenční listina'!F83=0,"",'Prezenční listina'!H83)</f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</row>
    <row r="82" spans="1:84" ht="12.75">
      <c r="A82" s="44">
        <f t="shared" si="1"/>
      </c>
      <c r="B82" s="60">
        <f>IF('Prezenční listina'!F5=0,"",'Prezenční listina'!F5)</f>
      </c>
      <c r="C82" s="70">
        <f>IF('Prezenční listina'!F5=0,"",'Prezenční listina'!B5)</f>
      </c>
      <c r="D82" s="70">
        <f>IF('Prezenční listina'!F5=0,"",'Prezenční listina'!C5)</f>
      </c>
      <c r="E82" s="54">
        <f>IF('Prezenční listina'!F5=0,"",'Prezenční listina'!D5)</f>
      </c>
      <c r="F82" s="54">
        <f>IF('Prezenční listina'!F5=0,"",'Prezenční listina'!E5)</f>
      </c>
      <c r="G82" s="55">
        <f>IF('Prezenční listina'!F5=0,"",'Prezenční listina'!H5)</f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</row>
    <row r="83" spans="1:84" ht="12.75">
      <c r="A83" s="44">
        <f t="shared" si="1"/>
      </c>
      <c r="B83" s="60">
        <f>IF('Prezenční listina'!F84=0,"",'Prezenční listina'!F84)</f>
      </c>
      <c r="C83" s="70">
        <f>IF('Prezenční listina'!F84=0,"",'Prezenční listina'!B84)</f>
      </c>
      <c r="D83" s="70">
        <f>IF('Prezenční listina'!F84=0,"",'Prezenční listina'!C84)</f>
      </c>
      <c r="E83" s="54">
        <f>IF('Prezenční listina'!F84=0,"",'Prezenční listina'!D84)</f>
      </c>
      <c r="F83" s="54">
        <f>IF('Prezenční listina'!F84=0,"",'Prezenční listina'!E84)</f>
      </c>
      <c r="G83" s="55">
        <f>IF('Prezenční listina'!F84=0,"",'Prezenční listina'!H84)</f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</row>
    <row r="84" spans="1:84" ht="12.75">
      <c r="A84" s="44">
        <f t="shared" si="1"/>
      </c>
      <c r="B84" s="60">
        <f>IF('Prezenční listina'!F85=0,"",'Prezenční listina'!F85)</f>
      </c>
      <c r="C84" s="70">
        <f>IF('Prezenční listina'!F85=0,"",'Prezenční listina'!B85)</f>
      </c>
      <c r="D84" s="70">
        <f>IF('Prezenční listina'!F85=0,"",'Prezenční listina'!C85)</f>
      </c>
      <c r="E84" s="54">
        <f>IF('Prezenční listina'!F85=0,"",'Prezenční listina'!D85)</f>
      </c>
      <c r="F84" s="54">
        <f>IF('Prezenční listina'!F85=0,"",'Prezenční listina'!E85)</f>
      </c>
      <c r="G84" s="55">
        <f>IF('Prezenční listina'!F85=0,"",'Prezenční listina'!H85)</f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</row>
    <row r="85" spans="1:84" ht="12.75">
      <c r="A85" s="44">
        <f t="shared" si="1"/>
      </c>
      <c r="B85" s="60">
        <f>IF('Prezenční listina'!F86=0,"",'Prezenční listina'!F86)</f>
      </c>
      <c r="C85" s="70">
        <f>IF('Prezenční listina'!F86=0,"",'Prezenční listina'!B86)</f>
      </c>
      <c r="D85" s="70">
        <f>IF('Prezenční listina'!F86=0,"",'Prezenční listina'!C86)</f>
      </c>
      <c r="E85" s="54">
        <f>IF('Prezenční listina'!F86=0,"",'Prezenční listina'!D86)</f>
      </c>
      <c r="F85" s="54">
        <f>IF('Prezenční listina'!F86=0,"",'Prezenční listina'!E86)</f>
      </c>
      <c r="G85" s="55">
        <f>IF('Prezenční listina'!F86=0,"",'Prezenční listina'!H86)</f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</row>
    <row r="86" spans="1:84" ht="12.75">
      <c r="A86" s="44">
        <f t="shared" si="1"/>
      </c>
      <c r="B86" s="60">
        <f>IF('Prezenční listina'!F87=0,"",'Prezenční listina'!F87)</f>
      </c>
      <c r="C86" s="70">
        <f>IF('Prezenční listina'!F87=0,"",'Prezenční listina'!B87)</f>
      </c>
      <c r="D86" s="70">
        <f>IF('Prezenční listina'!F87=0,"",'Prezenční listina'!C87)</f>
      </c>
      <c r="E86" s="54">
        <f>IF('Prezenční listina'!F87=0,"",'Prezenční listina'!D87)</f>
      </c>
      <c r="F86" s="54">
        <f>IF('Prezenční listina'!F87=0,"",'Prezenční listina'!E87)</f>
      </c>
      <c r="G86" s="55">
        <f>IF('Prezenční listina'!F87=0,"",'Prezenční listina'!H87)</f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</row>
    <row r="87" spans="1:84" ht="12.75">
      <c r="A87" s="44">
        <f t="shared" si="1"/>
      </c>
      <c r="B87" s="60">
        <f>IF('Prezenční listina'!F88=0,"",'Prezenční listina'!F88)</f>
      </c>
      <c r="C87" s="70">
        <f>IF('Prezenční listina'!F88=0,"",'Prezenční listina'!B88)</f>
      </c>
      <c r="D87" s="70">
        <f>IF('Prezenční listina'!F88=0,"",'Prezenční listina'!C88)</f>
      </c>
      <c r="E87" s="54">
        <f>IF('Prezenční listina'!F88=0,"",'Prezenční listina'!D88)</f>
      </c>
      <c r="F87" s="54">
        <f>IF('Prezenční listina'!F88=0,"",'Prezenční listina'!E88)</f>
      </c>
      <c r="G87" s="55">
        <f>IF('Prezenční listina'!F88=0,"",'Prezenční listina'!H88)</f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</row>
    <row r="88" spans="1:84" ht="12.75">
      <c r="A88" s="44">
        <f t="shared" si="1"/>
      </c>
      <c r="B88" s="60">
        <f>IF('Prezenční listina'!F89=0,"",'Prezenční listina'!F89)</f>
      </c>
      <c r="C88" s="70">
        <f>IF('Prezenční listina'!F89=0,"",'Prezenční listina'!B89)</f>
      </c>
      <c r="D88" s="70">
        <f>IF('Prezenční listina'!F89=0,"",'Prezenční listina'!C89)</f>
      </c>
      <c r="E88" s="54">
        <f>IF('Prezenční listina'!F89=0,"",'Prezenční listina'!D89)</f>
      </c>
      <c r="F88" s="54">
        <f>IF('Prezenční listina'!F89=0,"",'Prezenční listina'!E89)</f>
      </c>
      <c r="G88" s="55">
        <f>IF('Prezenční listina'!F89=0,"",'Prezenční listina'!H89)</f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</row>
    <row r="89" spans="1:84" ht="12.75">
      <c r="A89" s="44">
        <f t="shared" si="1"/>
      </c>
      <c r="B89" s="60">
        <f>IF('Prezenční listina'!F90=0,"",'Prezenční listina'!F90)</f>
      </c>
      <c r="C89" s="70">
        <f>IF('Prezenční listina'!F90=0,"",'Prezenční listina'!B90)</f>
      </c>
      <c r="D89" s="70">
        <f>IF('Prezenční listina'!F90=0,"",'Prezenční listina'!C90)</f>
      </c>
      <c r="E89" s="54">
        <f>IF('Prezenční listina'!F90=0,"",'Prezenční listina'!D90)</f>
      </c>
      <c r="F89" s="54">
        <f>IF('Prezenční listina'!F90=0,"",'Prezenční listina'!E90)</f>
      </c>
      <c r="G89" s="55">
        <f>IF('Prezenční listina'!F90=0,"",'Prezenční listina'!H90)</f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</row>
    <row r="90" spans="1:84" ht="12.75">
      <c r="A90" s="44">
        <f t="shared" si="1"/>
      </c>
      <c r="B90" s="60">
        <f>IF('Prezenční listina'!F49=0,"",'Prezenční listina'!F49)</f>
      </c>
      <c r="C90" s="70">
        <f>IF('Prezenční listina'!F49=0,"",'Prezenční listina'!B49)</f>
      </c>
      <c r="D90" s="70">
        <f>IF('Prezenční listina'!F49=0,"",'Prezenční listina'!C49)</f>
      </c>
      <c r="E90" s="54">
        <f>IF('Prezenční listina'!F49=0,"",'Prezenční listina'!D49)</f>
      </c>
      <c r="F90" s="54">
        <f>IF('Prezenční listina'!F49=0,"",'Prezenční listina'!E49)</f>
      </c>
      <c r="G90" s="55">
        <f>IF('Prezenční listina'!F49=0,"",'Prezenční listina'!H49)</f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</row>
    <row r="91" spans="1:84" ht="12.75">
      <c r="A91" s="44">
        <f aca="true" t="shared" si="2" ref="A91:A141">IF(C91="","",A90+1)</f>
      </c>
      <c r="B91" s="60">
        <f>IF('Prezenční listina'!F91=0,"",'Prezenční listina'!F91)</f>
      </c>
      <c r="C91" s="70">
        <f>IF('Prezenční listina'!F91=0,"",'Prezenční listina'!B91)</f>
      </c>
      <c r="D91" s="70">
        <f>IF('Prezenční listina'!F91=0,"",'Prezenční listina'!C91)</f>
      </c>
      <c r="E91" s="54">
        <f>IF('Prezenční listina'!F91=0,"",'Prezenční listina'!D91)</f>
      </c>
      <c r="F91" s="54">
        <f>IF('Prezenční listina'!F91=0,"",'Prezenční listina'!E91)</f>
      </c>
      <c r="G91" s="55">
        <f>IF('Prezenční listina'!F91=0,"",'Prezenční listina'!H91)</f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</row>
    <row r="92" spans="1:84" ht="12.75">
      <c r="A92" s="44">
        <f t="shared" si="2"/>
      </c>
      <c r="B92" s="60">
        <f>IF('Prezenční listina'!F92=0,"",'Prezenční listina'!F92)</f>
      </c>
      <c r="C92" s="70">
        <f>IF('Prezenční listina'!F92=0,"",'Prezenční listina'!B92)</f>
      </c>
      <c r="D92" s="70">
        <f>IF('Prezenční listina'!F92=0,"",'Prezenční listina'!C92)</f>
      </c>
      <c r="E92" s="54">
        <f>IF('Prezenční listina'!F92=0,"",'Prezenční listina'!D92)</f>
      </c>
      <c r="F92" s="54">
        <f>IF('Prezenční listina'!F92=0,"",'Prezenční listina'!E92)</f>
      </c>
      <c r="G92" s="55">
        <f>IF('Prezenční listina'!F92=0,"",'Prezenční listina'!H92)</f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</row>
    <row r="93" spans="1:84" ht="12.75">
      <c r="A93" s="44">
        <f t="shared" si="2"/>
      </c>
      <c r="B93" s="60">
        <f>IF('Prezenční listina'!F93=0,"",'Prezenční listina'!F93)</f>
      </c>
      <c r="C93" s="70">
        <f>IF('Prezenční listina'!F93=0,"",'Prezenční listina'!B93)</f>
      </c>
      <c r="D93" s="70">
        <f>IF('Prezenční listina'!F93=0,"",'Prezenční listina'!C93)</f>
      </c>
      <c r="E93" s="54">
        <f>IF('Prezenční listina'!F93=0,"",'Prezenční listina'!D93)</f>
      </c>
      <c r="F93" s="54">
        <f>IF('Prezenční listina'!F93=0,"",'Prezenční listina'!E93)</f>
      </c>
      <c r="G93" s="55">
        <f>IF('Prezenční listina'!F93=0,"",'Prezenční listina'!H93)</f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</row>
    <row r="94" spans="1:84" ht="12.75">
      <c r="A94" s="44">
        <f t="shared" si="2"/>
      </c>
      <c r="B94" s="60">
        <f>IF('Prezenční listina'!F94=0,"",'Prezenční listina'!F94)</f>
      </c>
      <c r="C94" s="70">
        <f>IF('Prezenční listina'!F94=0,"",'Prezenční listina'!B94)</f>
      </c>
      <c r="D94" s="70">
        <f>IF('Prezenční listina'!F94=0,"",'Prezenční listina'!C94)</f>
      </c>
      <c r="E94" s="54">
        <f>IF('Prezenční listina'!F94=0,"",'Prezenční listina'!D94)</f>
      </c>
      <c r="F94" s="54">
        <f>IF('Prezenční listina'!F94=0,"",'Prezenční listina'!E94)</f>
      </c>
      <c r="G94" s="55">
        <f>IF('Prezenční listina'!F94=0,"",'Prezenční listina'!H94)</f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</row>
    <row r="95" spans="1:84" ht="12.75">
      <c r="A95" s="44">
        <f t="shared" si="2"/>
      </c>
      <c r="B95" s="60">
        <f>IF('Prezenční listina'!F23=0,"",'Prezenční listina'!F23)</f>
      </c>
      <c r="C95" s="70">
        <f>IF('Prezenční listina'!F23=0,"",'Prezenční listina'!B23)</f>
      </c>
      <c r="D95" s="70">
        <f>IF('Prezenční listina'!F23=0,"",'Prezenční listina'!C23)</f>
      </c>
      <c r="E95" s="54">
        <f>IF('Prezenční listina'!F23=0,"",'Prezenční listina'!D23)</f>
      </c>
      <c r="F95" s="54">
        <f>IF('Prezenční listina'!F23=0,"",'Prezenční listina'!E23)</f>
      </c>
      <c r="G95" s="55">
        <f>IF('Prezenční listina'!F23=0,"",'Prezenční listina'!H23)</f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</row>
    <row r="96" spans="1:84" ht="12.75">
      <c r="A96" s="44">
        <f t="shared" si="2"/>
      </c>
      <c r="B96" s="60">
        <f>IF('Prezenční listina'!F95=0,"",'Prezenční listina'!F95)</f>
      </c>
      <c r="C96" s="70">
        <f>IF('Prezenční listina'!F95=0,"",'Prezenční listina'!B95)</f>
      </c>
      <c r="D96" s="70">
        <f>IF('Prezenční listina'!F95=0,"",'Prezenční listina'!C95)</f>
      </c>
      <c r="E96" s="54">
        <f>IF('Prezenční listina'!F95=0,"",'Prezenční listina'!D95)</f>
      </c>
      <c r="F96" s="54">
        <f>IF('Prezenční listina'!F95=0,"",'Prezenční listina'!E95)</f>
      </c>
      <c r="G96" s="55">
        <f>IF('Prezenční listina'!F95=0,"",'Prezenční listina'!H95)</f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</row>
    <row r="97" spans="1:84" ht="12.75">
      <c r="A97" s="44">
        <f t="shared" si="2"/>
      </c>
      <c r="B97" s="60">
        <f>IF('Prezenční listina'!F96=0,"",'Prezenční listina'!F96)</f>
      </c>
      <c r="C97" s="70">
        <f>IF('Prezenční listina'!F96=0,"",'Prezenční listina'!B96)</f>
      </c>
      <c r="D97" s="70">
        <f>IF('Prezenční listina'!F96=0,"",'Prezenční listina'!C96)</f>
      </c>
      <c r="E97" s="54">
        <f>IF('Prezenční listina'!F96=0,"",'Prezenční listina'!D96)</f>
      </c>
      <c r="F97" s="54">
        <f>IF('Prezenční listina'!F96=0,"",'Prezenční listina'!E96)</f>
      </c>
      <c r="G97" s="55">
        <f>IF('Prezenční listina'!F96=0,"",'Prezenční listina'!H96)</f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</row>
    <row r="98" spans="1:84" ht="12.75">
      <c r="A98" s="44">
        <f t="shared" si="2"/>
      </c>
      <c r="B98" s="60">
        <f>IF('Prezenční listina'!F97=0,"",'Prezenční listina'!F97)</f>
      </c>
      <c r="C98" s="70">
        <f>IF('Prezenční listina'!F97=0,"",'Prezenční listina'!B97)</f>
      </c>
      <c r="D98" s="70">
        <f>IF('Prezenční listina'!F97=0,"",'Prezenční listina'!C97)</f>
      </c>
      <c r="E98" s="54">
        <f>IF('Prezenční listina'!F97=0,"",'Prezenční listina'!D97)</f>
      </c>
      <c r="F98" s="54">
        <f>IF('Prezenční listina'!F97=0,"",'Prezenční listina'!E97)</f>
      </c>
      <c r="G98" s="55">
        <f>IF('Prezenční listina'!F97=0,"",'Prezenční listina'!H97)</f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</row>
    <row r="99" spans="1:84" ht="12.75">
      <c r="A99" s="44">
        <f t="shared" si="2"/>
      </c>
      <c r="B99" s="60">
        <f>IF('Prezenční listina'!F25=0,"",'Prezenční listina'!F25)</f>
      </c>
      <c r="C99" s="71">
        <f>IF('Prezenční listina'!F25=0,"",'Prezenční listina'!B25)</f>
      </c>
      <c r="D99" s="70">
        <f>IF('Prezenční listina'!F25=0,"",'Prezenční listina'!C25)</f>
      </c>
      <c r="E99" s="54">
        <f>IF('Prezenční listina'!F25=0,"",'Prezenční listina'!D25)</f>
      </c>
      <c r="F99" s="54">
        <f>IF('Prezenční listina'!F25=0,"",'Prezenční listina'!E25)</f>
      </c>
      <c r="G99" s="55">
        <f>IF('Prezenční listina'!F25=0,"",'Prezenční listina'!H25)</f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</row>
    <row r="100" spans="1:84" ht="12.75">
      <c r="A100" s="44">
        <f t="shared" si="2"/>
      </c>
      <c r="B100" s="60">
        <f>IF('Prezenční listina'!F98=0,"",'Prezenční listina'!F98)</f>
      </c>
      <c r="C100" s="70">
        <f>IF('Prezenční listina'!F98=0,"",'Prezenční listina'!B98)</f>
      </c>
      <c r="D100" s="70">
        <f>IF('Prezenční listina'!F98=0,"",'Prezenční listina'!C98)</f>
      </c>
      <c r="E100" s="54">
        <f>IF('Prezenční listina'!F98=0,"",'Prezenční listina'!D98)</f>
      </c>
      <c r="F100" s="54">
        <f>IF('Prezenční listina'!F98=0,"",'Prezenční listina'!E98)</f>
      </c>
      <c r="G100" s="55">
        <f>IF('Prezenční listina'!F98=0,"",'Prezenční listina'!H98)</f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</row>
    <row r="101" spans="1:84" ht="12.75">
      <c r="A101" s="44">
        <f t="shared" si="2"/>
      </c>
      <c r="B101" s="60">
        <f>IF('Prezenční listina'!F99=0,"",'Prezenční listina'!F99)</f>
      </c>
      <c r="C101" s="70">
        <f>IF('Prezenční listina'!F99=0,"",'Prezenční listina'!B99)</f>
      </c>
      <c r="D101" s="70">
        <f>IF('Prezenční listina'!F99=0,"",'Prezenční listina'!C99)</f>
      </c>
      <c r="E101" s="54">
        <f>IF('Prezenční listina'!F99=0,"",'Prezenční listina'!D99)</f>
      </c>
      <c r="F101" s="54">
        <f>IF('Prezenční listina'!F99=0,"",'Prezenční listina'!E99)</f>
      </c>
      <c r="G101" s="55">
        <f>IF('Prezenční listina'!F99=0,"",'Prezenční listina'!H99)</f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</row>
    <row r="102" spans="1:84" ht="12.75">
      <c r="A102" s="44">
        <f t="shared" si="2"/>
      </c>
      <c r="B102" s="60">
        <f>IF('Prezenční listina'!F100=0,"",'Prezenční listina'!F100)</f>
      </c>
      <c r="C102" s="70">
        <f>IF('Prezenční listina'!F100=0,"",'Prezenční listina'!B100)</f>
      </c>
      <c r="D102" s="70">
        <f>IF('Prezenční listina'!F100=0,"",'Prezenční listina'!C100)</f>
      </c>
      <c r="E102" s="54">
        <f>IF('Prezenční listina'!F100=0,"",'Prezenční listina'!D100)</f>
      </c>
      <c r="F102" s="54">
        <f>IF('Prezenční listina'!F100=0,"",'Prezenční listina'!E100)</f>
      </c>
      <c r="G102" s="55">
        <f>IF('Prezenční listina'!F100=0,"",'Prezenční listina'!H100)</f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</row>
    <row r="103" spans="1:84" ht="12.75">
      <c r="A103" s="44">
        <f t="shared" si="2"/>
      </c>
      <c r="B103" s="60">
        <f>IF('Prezenční listina'!F101=0,"",'Prezenční listina'!F101)</f>
      </c>
      <c r="C103" s="70">
        <f>IF('Prezenční listina'!F101=0,"",'Prezenční listina'!B101)</f>
      </c>
      <c r="D103" s="70">
        <f>IF('Prezenční listina'!F101=0,"",'Prezenční listina'!C101)</f>
      </c>
      <c r="E103" s="54">
        <f>IF('Prezenční listina'!F101=0,"",'Prezenční listina'!D101)</f>
      </c>
      <c r="F103" s="54">
        <f>IF('Prezenční listina'!F101=0,"",'Prezenční listina'!E101)</f>
      </c>
      <c r="G103" s="55">
        <f>IF('Prezenční listina'!F101=0,"",'Prezenční listina'!H101)</f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</row>
    <row r="104" spans="1:84" ht="12.75">
      <c r="A104" s="44">
        <f t="shared" si="2"/>
      </c>
      <c r="B104" s="60">
        <f>IF('Prezenční listina'!F102=0,"",'Prezenční listina'!F102)</f>
      </c>
      <c r="C104" s="70">
        <f>IF('Prezenční listina'!F102=0,"",'Prezenční listina'!B102)</f>
      </c>
      <c r="D104" s="70">
        <f>IF('Prezenční listina'!F102=0,"",'Prezenční listina'!C102)</f>
      </c>
      <c r="E104" s="54">
        <f>IF('Prezenční listina'!F102=0,"",'Prezenční listina'!D102)</f>
      </c>
      <c r="F104" s="54">
        <f>IF('Prezenční listina'!F102=0,"",'Prezenční listina'!E102)</f>
      </c>
      <c r="G104" s="55">
        <f>IF('Prezenční listina'!F102=0,"",'Prezenční listina'!H102)</f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</row>
    <row r="105" spans="1:84" ht="12.75">
      <c r="A105" s="44">
        <f t="shared" si="2"/>
      </c>
      <c r="B105" s="60">
        <f>IF('Prezenční listina'!F103=0,"",'Prezenční listina'!F103)</f>
      </c>
      <c r="C105" s="70">
        <f>IF('Prezenční listina'!F103=0,"",'Prezenční listina'!B103)</f>
      </c>
      <c r="D105" s="70">
        <f>IF('Prezenční listina'!F103=0,"",'Prezenční listina'!C103)</f>
      </c>
      <c r="E105" s="54">
        <f>IF('Prezenční listina'!F103=0,"",'Prezenční listina'!D103)</f>
      </c>
      <c r="F105" s="54">
        <f>IF('Prezenční listina'!F103=0,"",'Prezenční listina'!E103)</f>
      </c>
      <c r="G105" s="55">
        <f>IF('Prezenční listina'!F103=0,"",'Prezenční listina'!H103)</f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</row>
    <row r="106" spans="1:84" ht="12.75">
      <c r="A106" s="44">
        <f t="shared" si="2"/>
      </c>
      <c r="B106" s="60">
        <f>IF('Prezenční listina'!F104=0,"",'Prezenční listina'!F104)</f>
      </c>
      <c r="C106" s="70">
        <f>IF('Prezenční listina'!F104=0,"",'Prezenční listina'!B104)</f>
      </c>
      <c r="D106" s="70">
        <f>IF('Prezenční listina'!F104=0,"",'Prezenční listina'!C104)</f>
      </c>
      <c r="E106" s="54">
        <f>IF('Prezenční listina'!F104=0,"",'Prezenční listina'!D104)</f>
      </c>
      <c r="F106" s="54">
        <f>IF('Prezenční listina'!F104=0,"",'Prezenční listina'!E104)</f>
      </c>
      <c r="G106" s="55">
        <f>IF('Prezenční listina'!F104=0,"",'Prezenční listina'!H104)</f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</row>
    <row r="107" spans="1:84" ht="12.75">
      <c r="A107" s="44">
        <f t="shared" si="2"/>
      </c>
      <c r="B107" s="60">
        <f>IF('Prezenční listina'!F105=0,"",'Prezenční listina'!F105)</f>
      </c>
      <c r="C107" s="70">
        <f>IF('Prezenční listina'!F105=0,"",'Prezenční listina'!B105)</f>
      </c>
      <c r="D107" s="70">
        <f>IF('Prezenční listina'!F105=0,"",'Prezenční listina'!C105)</f>
      </c>
      <c r="E107" s="54">
        <f>IF('Prezenční listina'!F105=0,"",'Prezenční listina'!D105)</f>
      </c>
      <c r="F107" s="54">
        <f>IF('Prezenční listina'!F105=0,"",'Prezenční listina'!E105)</f>
      </c>
      <c r="G107" s="55">
        <f>IF('Prezenční listina'!F105=0,"",'Prezenční listina'!H105)</f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</row>
    <row r="108" spans="1:84" ht="12.75">
      <c r="A108" s="44">
        <f t="shared" si="2"/>
      </c>
      <c r="B108" s="60">
        <f>IF('Prezenční listina'!F106=0,"",'Prezenční listina'!F106)</f>
      </c>
      <c r="C108" s="70">
        <f>IF('Prezenční listina'!F106=0,"",'Prezenční listina'!B106)</f>
      </c>
      <c r="D108" s="70">
        <f>IF('Prezenční listina'!F106=0,"",'Prezenční listina'!C106)</f>
      </c>
      <c r="E108" s="54">
        <f>IF('Prezenční listina'!F106=0,"",'Prezenční listina'!D106)</f>
      </c>
      <c r="F108" s="54">
        <f>IF('Prezenční listina'!F106=0,"",'Prezenční listina'!E106)</f>
      </c>
      <c r="G108" s="55">
        <f>IF('Prezenční listina'!F106=0,"",'Prezenční listina'!H106)</f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</row>
    <row r="109" spans="1:84" ht="12.75">
      <c r="A109" s="44">
        <f t="shared" si="2"/>
      </c>
      <c r="B109" s="60">
        <f>IF('Prezenční listina'!F107=0,"",'Prezenční listina'!F107)</f>
      </c>
      <c r="C109" s="70">
        <f>IF('Prezenční listina'!F107=0,"",'Prezenční listina'!B107)</f>
      </c>
      <c r="D109" s="70">
        <f>IF('Prezenční listina'!F107=0,"",'Prezenční listina'!C107)</f>
      </c>
      <c r="E109" s="54">
        <f>IF('Prezenční listina'!F107=0,"",'Prezenční listina'!D107)</f>
      </c>
      <c r="F109" s="54">
        <f>IF('Prezenční listina'!F107=0,"",'Prezenční listina'!E107)</f>
      </c>
      <c r="G109" s="55">
        <f>IF('Prezenční listina'!F107=0,"",'Prezenční listina'!H107)</f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</row>
    <row r="110" spans="1:84" ht="12.75">
      <c r="A110" s="44">
        <f t="shared" si="2"/>
      </c>
      <c r="B110" s="60">
        <f>IF('Prezenční listina'!F108=0,"",'Prezenční listina'!F108)</f>
      </c>
      <c r="C110" s="70">
        <f>IF('Prezenční listina'!F108=0,"",'Prezenční listina'!B108)</f>
      </c>
      <c r="D110" s="70">
        <f>IF('Prezenční listina'!F108=0,"",'Prezenční listina'!C108)</f>
      </c>
      <c r="E110" s="54">
        <f>IF('Prezenční listina'!F108=0,"",'Prezenční listina'!D108)</f>
      </c>
      <c r="F110" s="54">
        <f>IF('Prezenční listina'!F108=0,"",'Prezenční listina'!E108)</f>
      </c>
      <c r="G110" s="55">
        <f>IF('Prezenční listina'!F108=0,"",'Prezenční listina'!H108)</f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</row>
    <row r="111" spans="1:84" ht="12.75">
      <c r="A111" s="44">
        <f t="shared" si="2"/>
      </c>
      <c r="B111" s="60">
        <f>IF('Prezenční listina'!F109=0,"",'Prezenční listina'!F109)</f>
      </c>
      <c r="C111" s="70">
        <f>IF('Prezenční listina'!F109=0,"",'Prezenční listina'!B109)</f>
      </c>
      <c r="D111" s="70">
        <f>IF('Prezenční listina'!F109=0,"",'Prezenční listina'!C109)</f>
      </c>
      <c r="E111" s="54">
        <f>IF('Prezenční listina'!F109=0,"",'Prezenční listina'!D109)</f>
      </c>
      <c r="F111" s="54">
        <f>IF('Prezenční listina'!F109=0,"",'Prezenční listina'!E109)</f>
      </c>
      <c r="G111" s="55">
        <f>IF('Prezenční listina'!F109=0,"",'Prezenční listina'!H109)</f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</row>
    <row r="112" spans="1:84" ht="12.75">
      <c r="A112" s="44">
        <f t="shared" si="2"/>
      </c>
      <c r="B112" s="60">
        <f>IF('Prezenční listina'!F110=0,"",'Prezenční listina'!F110)</f>
      </c>
      <c r="C112" s="70">
        <f>IF('Prezenční listina'!F110=0,"",'Prezenční listina'!B110)</f>
      </c>
      <c r="D112" s="70">
        <f>IF('Prezenční listina'!F110=0,"",'Prezenční listina'!C110)</f>
      </c>
      <c r="E112" s="54">
        <f>IF('Prezenční listina'!F110=0,"",'Prezenční listina'!D110)</f>
      </c>
      <c r="F112" s="54">
        <f>IF('Prezenční listina'!F110=0,"",'Prezenční listina'!E110)</f>
      </c>
      <c r="G112" s="55">
        <f>IF('Prezenční listina'!F110=0,"",'Prezenční listina'!H110)</f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</row>
    <row r="113" spans="1:84" ht="12.75">
      <c r="A113" s="44">
        <f t="shared" si="2"/>
      </c>
      <c r="B113" s="60">
        <f>IF('Prezenční listina'!F111=0,"",'Prezenční listina'!F111)</f>
      </c>
      <c r="C113" s="70">
        <f>IF('Prezenční listina'!F111=0,"",'Prezenční listina'!B111)</f>
      </c>
      <c r="D113" s="70">
        <f>IF('Prezenční listina'!F111=0,"",'Prezenční listina'!C111)</f>
      </c>
      <c r="E113" s="54">
        <f>IF('Prezenční listina'!F111=0,"",'Prezenční listina'!D111)</f>
      </c>
      <c r="F113" s="54">
        <f>IF('Prezenční listina'!F111=0,"",'Prezenční listina'!E111)</f>
      </c>
      <c r="G113" s="56">
        <f>IF('Prezenční listina'!F111=0,"",'Prezenční listina'!H111)</f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</row>
    <row r="114" spans="1:84" ht="12.75">
      <c r="A114" s="44">
        <f t="shared" si="2"/>
      </c>
      <c r="B114" s="60">
        <f>IF('Prezenční listina'!F112=0,"",'Prezenční listina'!F112)</f>
      </c>
      <c r="C114" s="70">
        <f>IF('Prezenční listina'!F112=0,"",'Prezenční listina'!B112)</f>
      </c>
      <c r="D114" s="70">
        <f>IF('Prezenční listina'!F112=0,"",'Prezenční listina'!C112)</f>
      </c>
      <c r="E114" s="54">
        <f>IF('Prezenční listina'!F112=0,"",'Prezenční listina'!D112)</f>
      </c>
      <c r="F114" s="54">
        <f>IF('Prezenční listina'!F112=0,"",'Prezenční listina'!E112)</f>
      </c>
      <c r="G114" s="56">
        <f>IF('Prezenční listina'!F112=0,"",'Prezenční listina'!H112)</f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</row>
    <row r="115" spans="1:84" ht="12.75">
      <c r="A115" s="44">
        <f t="shared" si="2"/>
      </c>
      <c r="B115" s="60">
        <f>IF('Prezenční listina'!F113=0,"",'Prezenční listina'!F113)</f>
      </c>
      <c r="C115" s="70">
        <f>IF('Prezenční listina'!F113=0,"",'Prezenční listina'!B113)</f>
      </c>
      <c r="D115" s="70">
        <f>IF('Prezenční listina'!F113=0,"",'Prezenční listina'!C113)</f>
      </c>
      <c r="E115" s="54">
        <f>IF('Prezenční listina'!F113=0,"",'Prezenční listina'!D113)</f>
      </c>
      <c r="F115" s="54">
        <f>IF('Prezenční listina'!F113=0,"",'Prezenční listina'!E113)</f>
      </c>
      <c r="G115" s="56">
        <f>IF('Prezenční listina'!F113=0,"",'Prezenční listina'!H113)</f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</row>
    <row r="116" spans="1:84" ht="12.75">
      <c r="A116" s="44">
        <f t="shared" si="2"/>
      </c>
      <c r="B116" s="60">
        <f>IF('Prezenční listina'!F114=0,"",'Prezenční listina'!F114)</f>
      </c>
      <c r="C116" s="70">
        <f>IF('Prezenční listina'!F114=0,"",'Prezenční listina'!B114)</f>
      </c>
      <c r="D116" s="70">
        <f>IF('Prezenční listina'!F114=0,"",'Prezenční listina'!C114)</f>
      </c>
      <c r="E116" s="54">
        <f>IF('Prezenční listina'!F114=0,"",'Prezenční listina'!D114)</f>
      </c>
      <c r="F116" s="54">
        <f>IF('Prezenční listina'!F114=0,"",'Prezenční listina'!E114)</f>
      </c>
      <c r="G116" s="56">
        <f>IF('Prezenční listina'!F114=0,"",'Prezenční listina'!H114)</f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</row>
    <row r="117" spans="1:84" ht="12.75">
      <c r="A117" s="44">
        <f t="shared" si="2"/>
      </c>
      <c r="B117" s="60">
        <f>IF('Prezenční listina'!F115=0,"",'Prezenční listina'!F115)</f>
      </c>
      <c r="C117" s="70">
        <f>IF('Prezenční listina'!F115=0,"",'Prezenční listina'!B115)</f>
      </c>
      <c r="D117" s="70">
        <f>IF('Prezenční listina'!F115=0,"",'Prezenční listina'!C115)</f>
      </c>
      <c r="E117" s="54">
        <f>IF('Prezenční listina'!F115=0,"",'Prezenční listina'!D115)</f>
      </c>
      <c r="F117" s="54">
        <f>IF('Prezenční listina'!F115=0,"",'Prezenční listina'!E115)</f>
      </c>
      <c r="G117" s="56">
        <f>IF('Prezenční listina'!F115=0,"",'Prezenční listina'!H115)</f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</row>
    <row r="118" spans="1:84" ht="12.75">
      <c r="A118" s="44">
        <f t="shared" si="2"/>
      </c>
      <c r="B118" s="60">
        <f>IF('Prezenční listina'!F116=0,"",'Prezenční listina'!F116)</f>
      </c>
      <c r="C118" s="70">
        <f>IF('Prezenční listina'!F116=0,"",'Prezenční listina'!B116)</f>
      </c>
      <c r="D118" s="70">
        <f>IF('Prezenční listina'!F116=0,"",'Prezenční listina'!C116)</f>
      </c>
      <c r="E118" s="54">
        <f>IF('Prezenční listina'!F116=0,"",'Prezenční listina'!D116)</f>
      </c>
      <c r="F118" s="54">
        <f>IF('Prezenční listina'!F116=0,"",'Prezenční listina'!E116)</f>
      </c>
      <c r="G118" s="56">
        <f>IF('Prezenční listina'!F116=0,"",'Prezenční listina'!H116)</f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</row>
    <row r="119" spans="1:84" ht="12.75">
      <c r="A119" s="44">
        <f t="shared" si="2"/>
      </c>
      <c r="B119" s="60">
        <f>IF('Prezenční listina'!F117=0,"",'Prezenční listina'!F117)</f>
      </c>
      <c r="C119" s="70">
        <f>IF('Prezenční listina'!F117=0,"",'Prezenční listina'!B117)</f>
      </c>
      <c r="D119" s="70">
        <f>IF('Prezenční listina'!F117=0,"",'Prezenční listina'!C117)</f>
      </c>
      <c r="E119" s="54">
        <f>IF('Prezenční listina'!F117=0,"",'Prezenční listina'!D117)</f>
      </c>
      <c r="F119" s="54">
        <f>IF('Prezenční listina'!F117=0,"",'Prezenční listina'!E117)</f>
      </c>
      <c r="G119" s="56">
        <f>IF('Prezenční listina'!F117=0,"",'Prezenční listina'!H117)</f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</row>
    <row r="120" spans="1:84" ht="12.75">
      <c r="A120" s="44">
        <f t="shared" si="2"/>
      </c>
      <c r="B120" s="60">
        <f>IF('Prezenční listina'!F118=0,"",'Prezenční listina'!F118)</f>
      </c>
      <c r="C120" s="70">
        <f>IF('Prezenční listina'!F118=0,"",'Prezenční listina'!B118)</f>
      </c>
      <c r="D120" s="70">
        <f>IF('Prezenční listina'!F118=0,"",'Prezenční listina'!C118)</f>
      </c>
      <c r="E120" s="54">
        <f>IF('Prezenční listina'!F118=0,"",'Prezenční listina'!D118)</f>
      </c>
      <c r="F120" s="54">
        <f>IF('Prezenční listina'!F118=0,"",'Prezenční listina'!E118)</f>
      </c>
      <c r="G120" s="56">
        <f>IF('Prezenční listina'!F118=0,"",'Prezenční listina'!H118)</f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</row>
    <row r="121" spans="1:84" ht="12.75">
      <c r="A121" s="44">
        <f t="shared" si="2"/>
      </c>
      <c r="B121" s="60">
        <f>IF('Prezenční listina'!F119=0,"",'Prezenční listina'!F119)</f>
      </c>
      <c r="C121" s="70">
        <f>IF('Prezenční listina'!F119=0,"",'Prezenční listina'!B119)</f>
      </c>
      <c r="D121" s="70">
        <f>IF('Prezenční listina'!F119=0,"",'Prezenční listina'!C119)</f>
      </c>
      <c r="E121" s="54">
        <f>IF('Prezenční listina'!F119=0,"",'Prezenční listina'!D119)</f>
      </c>
      <c r="F121" s="54">
        <f>IF('Prezenční listina'!F119=0,"",'Prezenční listina'!E119)</f>
      </c>
      <c r="G121" s="56">
        <f>IF('Prezenční listina'!F119=0,"",'Prezenční listina'!H119)</f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</row>
    <row r="122" spans="1:84" ht="12.75">
      <c r="A122" s="44">
        <f t="shared" si="2"/>
      </c>
      <c r="B122" s="60">
        <f>IF('Prezenční listina'!F120=0,"",'Prezenční listina'!F120)</f>
      </c>
      <c r="C122" s="70">
        <f>IF('Prezenční listina'!F120=0,"",'Prezenční listina'!B120)</f>
      </c>
      <c r="D122" s="70">
        <f>IF('Prezenční listina'!F120=0,"",'Prezenční listina'!C120)</f>
      </c>
      <c r="E122" s="54">
        <f>IF('Prezenční listina'!F120=0,"",'Prezenční listina'!D120)</f>
      </c>
      <c r="F122" s="54">
        <f>IF('Prezenční listina'!F120=0,"",'Prezenční listina'!E120)</f>
      </c>
      <c r="G122" s="56">
        <f>IF('Prezenční listina'!F120=0,"",'Prezenční listina'!H120)</f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</row>
    <row r="123" spans="1:84" ht="12.75">
      <c r="A123" s="44">
        <f t="shared" si="2"/>
      </c>
      <c r="B123" s="60">
        <f>IF('Prezenční listina'!F121=0,"",'Prezenční listina'!F121)</f>
      </c>
      <c r="C123" s="70">
        <f>IF('Prezenční listina'!F121=0,"",'Prezenční listina'!B121)</f>
      </c>
      <c r="D123" s="70">
        <f>IF('Prezenční listina'!F121=0,"",'Prezenční listina'!C121)</f>
      </c>
      <c r="E123" s="54">
        <f>IF('Prezenční listina'!F121=0,"",'Prezenční listina'!D121)</f>
      </c>
      <c r="F123" s="54">
        <f>IF('Prezenční listina'!F121=0,"",'Prezenční listina'!E121)</f>
      </c>
      <c r="G123" s="56">
        <f>IF('Prezenční listina'!F121=0,"",'Prezenční listina'!H121)</f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</row>
    <row r="124" spans="1:84" ht="12.75">
      <c r="A124" s="44">
        <f t="shared" si="2"/>
      </c>
      <c r="B124" s="60">
        <f>IF('Prezenční listina'!F122=0,"",'Prezenční listina'!F122)</f>
      </c>
      <c r="C124" s="70">
        <f>IF('Prezenční listina'!F122=0,"",'Prezenční listina'!B122)</f>
      </c>
      <c r="D124" s="70">
        <f>IF('Prezenční listina'!F122=0,"",'Prezenční listina'!C122)</f>
      </c>
      <c r="E124" s="54">
        <f>IF('Prezenční listina'!F122=0,"",'Prezenční listina'!D122)</f>
      </c>
      <c r="F124" s="54">
        <f>IF('Prezenční listina'!F122=0,"",'Prezenční listina'!E122)</f>
      </c>
      <c r="G124" s="56">
        <f>IF('Prezenční listina'!F122=0,"",'Prezenční listina'!H122)</f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</row>
    <row r="125" spans="1:84" ht="12.75">
      <c r="A125" s="44">
        <f t="shared" si="2"/>
      </c>
      <c r="B125" s="60">
        <f>IF('Prezenční listina'!F123=0,"",'Prezenční listina'!F123)</f>
      </c>
      <c r="C125" s="70">
        <f>IF('Prezenční listina'!F123=0,"",'Prezenční listina'!B123)</f>
      </c>
      <c r="D125" s="70">
        <f>IF('Prezenční listina'!F123=0,"",'Prezenční listina'!C123)</f>
      </c>
      <c r="E125" s="54">
        <f>IF('Prezenční listina'!F123=0,"",'Prezenční listina'!D123)</f>
      </c>
      <c r="F125" s="54">
        <f>IF('Prezenční listina'!F123=0,"",'Prezenční listina'!E123)</f>
      </c>
      <c r="G125" s="56">
        <f>IF('Prezenční listina'!F123=0,"",'Prezenční listina'!H123)</f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</row>
    <row r="126" spans="1:84" ht="12.75">
      <c r="A126" s="44">
        <f t="shared" si="2"/>
      </c>
      <c r="B126" s="60">
        <f>IF('Prezenční listina'!F124=0,"",'Prezenční listina'!F124)</f>
      </c>
      <c r="C126" s="70">
        <f>IF('Prezenční listina'!F124=0,"",'Prezenční listina'!B124)</f>
      </c>
      <c r="D126" s="70">
        <f>IF('Prezenční listina'!F124=0,"",'Prezenční listina'!C124)</f>
      </c>
      <c r="E126" s="54">
        <f>IF('Prezenční listina'!F124=0,"",'Prezenční listina'!D124)</f>
      </c>
      <c r="F126" s="54">
        <f>IF('Prezenční listina'!F124=0,"",'Prezenční listina'!E124)</f>
      </c>
      <c r="G126" s="56">
        <f>IF('Prezenční listina'!F124=0,"",'Prezenční listina'!H124)</f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</row>
    <row r="127" spans="1:84" ht="12.75">
      <c r="A127" s="44">
        <f t="shared" si="2"/>
      </c>
      <c r="B127" s="60">
        <f>IF('Prezenční listina'!F125=0,"",'Prezenční listina'!F125)</f>
      </c>
      <c r="C127" s="70">
        <f>IF('Prezenční listina'!F125=0,"",'Prezenční listina'!B125)</f>
      </c>
      <c r="D127" s="70">
        <f>IF('Prezenční listina'!F125=0,"",'Prezenční listina'!C125)</f>
      </c>
      <c r="E127" s="54">
        <f>IF('Prezenční listina'!F125=0,"",'Prezenční listina'!D125)</f>
      </c>
      <c r="F127" s="54">
        <f>IF('Prezenční listina'!F125=0,"",'Prezenční listina'!E125)</f>
      </c>
      <c r="G127" s="56">
        <f>IF('Prezenční listina'!F125=0,"",'Prezenční listina'!H125)</f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</row>
    <row r="128" spans="1:84" ht="12.75">
      <c r="A128" s="44">
        <f t="shared" si="2"/>
      </c>
      <c r="B128" s="60">
        <f>IF('Prezenční listina'!F126=0,"",'Prezenční listina'!F126)</f>
      </c>
      <c r="C128" s="70">
        <f>IF('Prezenční listina'!F126=0,"",'Prezenční listina'!B126)</f>
      </c>
      <c r="D128" s="70">
        <f>IF('Prezenční listina'!F126=0,"",'Prezenční listina'!C126)</f>
      </c>
      <c r="E128" s="54">
        <f>IF('Prezenční listina'!F126=0,"",'Prezenční listina'!D126)</f>
      </c>
      <c r="F128" s="54">
        <f>IF('Prezenční listina'!F126=0,"",'Prezenční listina'!E126)</f>
      </c>
      <c r="G128" s="56">
        <f>IF('Prezenční listina'!F126=0,"",'Prezenční listina'!H126)</f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</row>
    <row r="129" spans="1:84" ht="12.75">
      <c r="A129" s="44">
        <f t="shared" si="2"/>
      </c>
      <c r="B129" s="60">
        <f>IF('Prezenční listina'!F127=0,"",'Prezenční listina'!F127)</f>
      </c>
      <c r="C129" s="70">
        <f>IF('Prezenční listina'!F127=0,"",'Prezenční listina'!B127)</f>
      </c>
      <c r="D129" s="70">
        <f>IF('Prezenční listina'!F127=0,"",'Prezenční listina'!C127)</f>
      </c>
      <c r="E129" s="54">
        <f>IF('Prezenční listina'!F127=0,"",'Prezenční listina'!D127)</f>
      </c>
      <c r="F129" s="54">
        <f>IF('Prezenční listina'!F127=0,"",'Prezenční listina'!E127)</f>
      </c>
      <c r="G129" s="56">
        <f>IF('Prezenční listina'!F127=0,"",'Prezenční listina'!H127)</f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</row>
    <row r="130" spans="1:84" ht="12.75">
      <c r="A130" s="44">
        <f t="shared" si="2"/>
      </c>
      <c r="B130" s="60">
        <f>IF('Prezenční listina'!F128=0,"",'Prezenční listina'!F128)</f>
      </c>
      <c r="C130" s="70">
        <f>IF('Prezenční listina'!F128=0,"",'Prezenční listina'!B128)</f>
      </c>
      <c r="D130" s="70">
        <f>IF('Prezenční listina'!F128=0,"",'Prezenční listina'!C128)</f>
      </c>
      <c r="E130" s="54">
        <f>IF('Prezenční listina'!F128=0,"",'Prezenční listina'!D128)</f>
      </c>
      <c r="F130" s="54">
        <f>IF('Prezenční listina'!F128=0,"",'Prezenční listina'!E128)</f>
      </c>
      <c r="G130" s="56">
        <f>IF('Prezenční listina'!F128=0,"",'Prezenční listina'!H128)</f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</row>
    <row r="131" spans="1:84" ht="12.75">
      <c r="A131" s="44">
        <f t="shared" si="2"/>
      </c>
      <c r="B131" s="60">
        <f>IF('Prezenční listina'!F129=0,"",'Prezenční listina'!F129)</f>
      </c>
      <c r="C131" s="70">
        <f>IF('Prezenční listina'!F129=0,"",'Prezenční listina'!B129)</f>
      </c>
      <c r="D131" s="70">
        <f>IF('Prezenční listina'!F129=0,"",'Prezenční listina'!C129)</f>
      </c>
      <c r="E131" s="54">
        <f>IF('Prezenční listina'!F129=0,"",'Prezenční listina'!D129)</f>
      </c>
      <c r="F131" s="54">
        <f>IF('Prezenční listina'!F129=0,"",'Prezenční listina'!E129)</f>
      </c>
      <c r="G131" s="56">
        <f>IF('Prezenční listina'!F129=0,"",'Prezenční listina'!H129)</f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</row>
    <row r="132" spans="1:84" ht="12.75">
      <c r="A132" s="44">
        <f t="shared" si="2"/>
      </c>
      <c r="B132" s="60">
        <f>IF('Prezenční listina'!F130=0,"",'Prezenční listina'!F130)</f>
      </c>
      <c r="C132" s="70">
        <f>IF('Prezenční listina'!F130=0,"",'Prezenční listina'!B130)</f>
      </c>
      <c r="D132" s="70">
        <f>IF('Prezenční listina'!F130=0,"",'Prezenční listina'!C130)</f>
      </c>
      <c r="E132" s="54">
        <f>IF('Prezenční listina'!F130=0,"",'Prezenční listina'!D130)</f>
      </c>
      <c r="F132" s="54">
        <f>IF('Prezenční listina'!F130=0,"",'Prezenční listina'!E130)</f>
      </c>
      <c r="G132" s="56">
        <f>IF('Prezenční listina'!F130=0,"",'Prezenční listina'!H130)</f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</row>
    <row r="133" spans="1:84" ht="12.75">
      <c r="A133" s="44">
        <f t="shared" si="2"/>
      </c>
      <c r="B133" s="60">
        <f>IF('Prezenční listina'!F131=0,"",'Prezenční listina'!F131)</f>
      </c>
      <c r="C133" s="70">
        <f>IF('Prezenční listina'!F131=0,"",'Prezenční listina'!B131)</f>
      </c>
      <c r="D133" s="70">
        <f>IF('Prezenční listina'!F131=0,"",'Prezenční listina'!C131)</f>
      </c>
      <c r="E133" s="54">
        <f>IF('Prezenční listina'!F131=0,"",'Prezenční listina'!D131)</f>
      </c>
      <c r="F133" s="54">
        <f>IF('Prezenční listina'!F131=0,"",'Prezenční listina'!E131)</f>
      </c>
      <c r="G133" s="56">
        <f>IF('Prezenční listina'!F131=0,"",'Prezenční listina'!H131)</f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</row>
    <row r="134" spans="1:84" ht="12.75">
      <c r="A134" s="44">
        <f t="shared" si="2"/>
      </c>
      <c r="B134" s="60">
        <f>IF('Prezenční listina'!F132=0,"",'Prezenční listina'!F132)</f>
      </c>
      <c r="C134" s="70">
        <f>IF('Prezenční listina'!F132=0,"",'Prezenční listina'!B132)</f>
      </c>
      <c r="D134" s="70">
        <f>IF('Prezenční listina'!F132=0,"",'Prezenční listina'!C132)</f>
      </c>
      <c r="E134" s="54">
        <f>IF('Prezenční listina'!F132=0,"",'Prezenční listina'!D132)</f>
      </c>
      <c r="F134" s="54">
        <f>IF('Prezenční listina'!F132=0,"",'Prezenční listina'!E132)</f>
      </c>
      <c r="G134" s="56">
        <f>IF('Prezenční listina'!F132=0,"",'Prezenční listina'!H132)</f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</row>
    <row r="135" spans="1:84" ht="12.75">
      <c r="A135" s="44">
        <f t="shared" si="2"/>
      </c>
      <c r="B135" s="60">
        <f>IF('Prezenční listina'!F133=0,"",'Prezenční listina'!F133)</f>
      </c>
      <c r="C135" s="70">
        <f>IF('Prezenční listina'!F133=0,"",'Prezenční listina'!B133)</f>
      </c>
      <c r="D135" s="70">
        <f>IF('Prezenční listina'!F133=0,"",'Prezenční listina'!C133)</f>
      </c>
      <c r="E135" s="54">
        <f>IF('Prezenční listina'!F133=0,"",'Prezenční listina'!D133)</f>
      </c>
      <c r="F135" s="54">
        <f>IF('Prezenční listina'!F133=0,"",'Prezenční listina'!E133)</f>
      </c>
      <c r="G135" s="56">
        <f>IF('Prezenční listina'!F133=0,"",'Prezenční listina'!H133)</f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</row>
    <row r="136" spans="1:84" ht="12.75">
      <c r="A136" s="44">
        <f t="shared" si="2"/>
      </c>
      <c r="B136" s="60">
        <f>IF('Prezenční listina'!F134=0,"",'Prezenční listina'!F134)</f>
      </c>
      <c r="C136" s="70">
        <f>IF('Prezenční listina'!F134=0,"",'Prezenční listina'!B134)</f>
      </c>
      <c r="D136" s="70">
        <f>IF('Prezenční listina'!F134=0,"",'Prezenční listina'!C134)</f>
      </c>
      <c r="E136" s="54">
        <f>IF('Prezenční listina'!F134=0,"",'Prezenční listina'!D134)</f>
      </c>
      <c r="F136" s="54">
        <f>IF('Prezenční listina'!F134=0,"",'Prezenční listina'!E134)</f>
      </c>
      <c r="G136" s="56">
        <f>IF('Prezenční listina'!F134=0,"",'Prezenční listina'!H134)</f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</row>
    <row r="137" spans="1:84" ht="12.75">
      <c r="A137" s="44">
        <f t="shared" si="2"/>
      </c>
      <c r="B137" s="60">
        <f>IF('Prezenční listina'!F135=0,"",'Prezenční listina'!F135)</f>
      </c>
      <c r="C137" s="70">
        <f>IF('Prezenční listina'!F135=0,"",'Prezenční listina'!B135)</f>
      </c>
      <c r="D137" s="70">
        <f>IF('Prezenční listina'!F135=0,"",'Prezenční listina'!C135)</f>
      </c>
      <c r="E137" s="54">
        <f>IF('Prezenční listina'!F135=0,"",'Prezenční listina'!D135)</f>
      </c>
      <c r="F137" s="54">
        <f>IF('Prezenční listina'!F135=0,"",'Prezenční listina'!E135)</f>
      </c>
      <c r="G137" s="56">
        <f>IF('Prezenční listina'!F135=0,"",'Prezenční listina'!H135)</f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</row>
    <row r="138" spans="1:84" ht="12.75">
      <c r="A138" s="44">
        <f t="shared" si="2"/>
      </c>
      <c r="B138" s="60">
        <f>IF('Prezenční listina'!F136=0,"",'Prezenční listina'!F136)</f>
      </c>
      <c r="C138" s="70">
        <f>IF('Prezenční listina'!F136=0,"",'Prezenční listina'!B136)</f>
      </c>
      <c r="D138" s="70">
        <f>IF('Prezenční listina'!F136=0,"",'Prezenční listina'!C136)</f>
      </c>
      <c r="E138" s="54">
        <f>IF('Prezenční listina'!F136=0,"",'Prezenční listina'!D136)</f>
      </c>
      <c r="F138" s="54">
        <f>IF('Prezenční listina'!F136=0,"",'Prezenční listina'!E136)</f>
      </c>
      <c r="G138" s="56">
        <f>IF('Prezenční listina'!F136=0,"",'Prezenční listina'!H136)</f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</row>
    <row r="139" spans="1:84" ht="12.75">
      <c r="A139" s="44">
        <f t="shared" si="2"/>
      </c>
      <c r="B139" s="60">
        <f>IF('Prezenční listina'!F137=0,"",'Prezenční listina'!F137)</f>
      </c>
      <c r="C139" s="70">
        <f>IF('Prezenční listina'!F137=0,"",'Prezenční listina'!B137)</f>
      </c>
      <c r="D139" s="70">
        <f>IF('Prezenční listina'!F137=0,"",'Prezenční listina'!C137)</f>
      </c>
      <c r="E139" s="54">
        <f>IF('Prezenční listina'!F137=0,"",'Prezenční listina'!D137)</f>
      </c>
      <c r="F139" s="54">
        <f>IF('Prezenční listina'!F137=0,"",'Prezenční listina'!E137)</f>
      </c>
      <c r="G139" s="56">
        <f>IF('Prezenční listina'!F137=0,"",'Prezenční listina'!H137)</f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</row>
    <row r="140" spans="1:84" ht="12.75">
      <c r="A140" s="44">
        <f t="shared" si="2"/>
      </c>
      <c r="B140" s="60">
        <f>IF('Prezenční listina'!F138=0,"",'Prezenční listina'!F138)</f>
      </c>
      <c r="C140" s="70">
        <f>IF('Prezenční listina'!F138=0,"",'Prezenční listina'!B138)</f>
      </c>
      <c r="D140" s="70">
        <f>IF('Prezenční listina'!F138=0,"",'Prezenční listina'!C138)</f>
      </c>
      <c r="E140" s="54">
        <f>IF('Prezenční listina'!F138=0,"",'Prezenční listina'!D138)</f>
      </c>
      <c r="F140" s="54">
        <f>IF('Prezenční listina'!F138=0,"",'Prezenční listina'!E138)</f>
      </c>
      <c r="G140" s="56">
        <f>IF('Prezenční listina'!F138=0,"",'Prezenční listina'!H138)</f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</row>
    <row r="141" spans="1:84" ht="13.5" thickBot="1">
      <c r="A141" s="46">
        <f t="shared" si="2"/>
      </c>
      <c r="B141" s="61">
        <f>IF('Prezenční listina'!F139=0,"",'Prezenční listina'!F139)</f>
      </c>
      <c r="C141" s="72">
        <f>IF('Prezenční listina'!F139=0,"",'Prezenční listina'!B139)</f>
      </c>
      <c r="D141" s="72">
        <f>IF('Prezenční listina'!F139=0,"",'Prezenční listina'!C139)</f>
      </c>
      <c r="E141" s="57">
        <f>IF('Prezenční listina'!F139=0,"",'Prezenční listina'!D139)</f>
      </c>
      <c r="F141" s="57">
        <f>IF('Prezenční listina'!F139=0,"",'Prezenční listina'!E139)</f>
      </c>
      <c r="G141" s="58">
        <f>IF('Prezenční listina'!F139=0,"",'Prezenční listina'!H139)</f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</row>
    <row r="142" spans="1:7" s="37" customFormat="1" ht="12.75">
      <c r="A142" s="47"/>
      <c r="B142" s="48"/>
      <c r="C142" s="45"/>
      <c r="D142" s="45"/>
      <c r="E142" s="49"/>
      <c r="F142" s="49"/>
      <c r="G142" s="49"/>
    </row>
    <row r="143" spans="1:7" s="37" customFormat="1" ht="12.75">
      <c r="A143" s="47"/>
      <c r="B143" s="48"/>
      <c r="C143" s="45"/>
      <c r="D143" s="45"/>
      <c r="E143" s="49"/>
      <c r="F143" s="49"/>
      <c r="G143" s="49"/>
    </row>
    <row r="144" spans="1:7" s="37" customFormat="1" ht="12.75">
      <c r="A144" s="47"/>
      <c r="B144" s="48"/>
      <c r="C144" s="45"/>
      <c r="D144" s="45"/>
      <c r="E144" s="49"/>
      <c r="F144" s="49"/>
      <c r="G144" s="49"/>
    </row>
    <row r="145" spans="1:7" s="37" customFormat="1" ht="12.75">
      <c r="A145" s="47"/>
      <c r="B145" s="48"/>
      <c r="C145" s="45"/>
      <c r="D145" s="45"/>
      <c r="E145" s="49"/>
      <c r="F145" s="49"/>
      <c r="G145" s="49"/>
    </row>
    <row r="146" spans="1:7" s="37" customFormat="1" ht="12.75">
      <c r="A146" s="47"/>
      <c r="B146" s="48"/>
      <c r="C146" s="45"/>
      <c r="D146" s="45"/>
      <c r="E146" s="49"/>
      <c r="F146" s="49"/>
      <c r="G146" s="49"/>
    </row>
    <row r="147" spans="1:7" s="37" customFormat="1" ht="12.75">
      <c r="A147" s="47"/>
      <c r="B147" s="48"/>
      <c r="C147" s="45"/>
      <c r="D147" s="45"/>
      <c r="E147" s="49"/>
      <c r="F147" s="49"/>
      <c r="G147" s="49"/>
    </row>
    <row r="148" spans="1:7" s="37" customFormat="1" ht="12.75">
      <c r="A148" s="47"/>
      <c r="B148" s="48"/>
      <c r="C148" s="45"/>
      <c r="D148" s="45"/>
      <c r="E148" s="49"/>
      <c r="F148" s="49"/>
      <c r="G148" s="49"/>
    </row>
    <row r="149" spans="1:7" s="37" customFormat="1" ht="12.75">
      <c r="A149" s="47"/>
      <c r="B149" s="48"/>
      <c r="C149" s="45"/>
      <c r="D149" s="45"/>
      <c r="E149" s="49"/>
      <c r="F149" s="49"/>
      <c r="G149" s="49"/>
    </row>
    <row r="150" spans="1:7" s="37" customFormat="1" ht="12.75">
      <c r="A150" s="47"/>
      <c r="B150" s="48"/>
      <c r="C150" s="45"/>
      <c r="D150" s="45"/>
      <c r="E150" s="49"/>
      <c r="F150" s="49"/>
      <c r="G150" s="49"/>
    </row>
    <row r="151" spans="1:7" s="37" customFormat="1" ht="12.75">
      <c r="A151" s="47"/>
      <c r="B151" s="48"/>
      <c r="C151" s="45"/>
      <c r="D151" s="45"/>
      <c r="E151" s="49"/>
      <c r="F151" s="49"/>
      <c r="G151" s="49"/>
    </row>
    <row r="152" spans="1:5" s="37" customFormat="1" ht="12.75">
      <c r="A152" s="47"/>
      <c r="E152" s="50"/>
    </row>
    <row r="153" spans="1:5" s="37" customFormat="1" ht="12.75">
      <c r="A153" s="47"/>
      <c r="E153" s="50"/>
    </row>
    <row r="154" spans="1:5" s="37" customFormat="1" ht="12.75">
      <c r="A154" s="47"/>
      <c r="E154" s="50"/>
    </row>
    <row r="155" spans="1:5" s="37" customFormat="1" ht="12.75">
      <c r="A155" s="47"/>
      <c r="E155" s="50"/>
    </row>
    <row r="156" spans="1:5" s="37" customFormat="1" ht="12.75">
      <c r="A156" s="47"/>
      <c r="E156" s="50"/>
    </row>
    <row r="157" spans="1:5" s="37" customFormat="1" ht="12.75">
      <c r="A157" s="47"/>
      <c r="E157" s="50"/>
    </row>
    <row r="158" spans="1:5" s="37" customFormat="1" ht="12.75">
      <c r="A158" s="47"/>
      <c r="E158" s="50"/>
    </row>
    <row r="159" spans="1:5" s="37" customFormat="1" ht="12.75">
      <c r="A159" s="47"/>
      <c r="E159" s="50"/>
    </row>
    <row r="160" spans="1:5" s="37" customFormat="1" ht="12.75">
      <c r="A160" s="47"/>
      <c r="E160" s="50"/>
    </row>
    <row r="161" spans="1:5" s="37" customFormat="1" ht="26.25">
      <c r="A161" s="47"/>
      <c r="D161" s="51"/>
      <c r="E161" s="50"/>
    </row>
    <row r="162" spans="1:5" s="37" customFormat="1" ht="12.75">
      <c r="A162" s="47"/>
      <c r="E162" s="50"/>
    </row>
    <row r="163" spans="1:5" s="37" customFormat="1" ht="12.75">
      <c r="A163" s="47"/>
      <c r="E163" s="50"/>
    </row>
    <row r="164" spans="1:5" s="37" customFormat="1" ht="12.75">
      <c r="A164" s="47"/>
      <c r="E164" s="50"/>
    </row>
    <row r="165" spans="1:5" s="37" customFormat="1" ht="12.75">
      <c r="A165" s="47"/>
      <c r="E165" s="50"/>
    </row>
    <row r="166" spans="1:5" s="37" customFormat="1" ht="12.75">
      <c r="A166" s="47"/>
      <c r="E166" s="50"/>
    </row>
    <row r="167" spans="1:5" s="37" customFormat="1" ht="12.75">
      <c r="A167" s="47"/>
      <c r="E167" s="50"/>
    </row>
    <row r="168" spans="1:5" s="37" customFormat="1" ht="12.75">
      <c r="A168" s="47"/>
      <c r="E168" s="50"/>
    </row>
    <row r="169" spans="1:5" s="37" customFormat="1" ht="12.75">
      <c r="A169" s="47"/>
      <c r="E169" s="50"/>
    </row>
    <row r="170" spans="1:5" s="37" customFormat="1" ht="12.75">
      <c r="A170" s="47"/>
      <c r="E170" s="50"/>
    </row>
    <row r="171" spans="1:5" s="37" customFormat="1" ht="12.75">
      <c r="A171" s="47"/>
      <c r="E171" s="50"/>
    </row>
    <row r="172" spans="1:5" s="37" customFormat="1" ht="12.75">
      <c r="A172" s="47"/>
      <c r="E172" s="50"/>
    </row>
    <row r="173" spans="1:5" s="37" customFormat="1" ht="12.75">
      <c r="A173" s="47"/>
      <c r="E173" s="50"/>
    </row>
    <row r="174" spans="1:5" s="37" customFormat="1" ht="12.75">
      <c r="A174" s="47"/>
      <c r="E174" s="50"/>
    </row>
    <row r="175" spans="1:5" s="37" customFormat="1" ht="12.75">
      <c r="A175" s="47"/>
      <c r="E175" s="50"/>
    </row>
    <row r="176" spans="1:5" s="37" customFormat="1" ht="12.75">
      <c r="A176" s="47"/>
      <c r="E176" s="50"/>
    </row>
    <row r="177" spans="1:5" s="37" customFormat="1" ht="12.75">
      <c r="A177" s="47"/>
      <c r="E177" s="50"/>
    </row>
    <row r="178" spans="1:5" s="37" customFormat="1" ht="12.75">
      <c r="A178" s="47"/>
      <c r="E178" s="50"/>
    </row>
    <row r="179" spans="1:5" s="37" customFormat="1" ht="12.75">
      <c r="A179" s="47"/>
      <c r="E179" s="50"/>
    </row>
    <row r="180" spans="1:5" s="37" customFormat="1" ht="12.75">
      <c r="A180" s="47"/>
      <c r="E180" s="50"/>
    </row>
    <row r="181" spans="1:5" s="37" customFormat="1" ht="12.75">
      <c r="A181" s="47"/>
      <c r="E181" s="50"/>
    </row>
    <row r="182" spans="1:5" s="37" customFormat="1" ht="12.75">
      <c r="A182" s="47"/>
      <c r="E182" s="50"/>
    </row>
    <row r="183" spans="1:5" s="37" customFormat="1" ht="12.75">
      <c r="A183" s="47"/>
      <c r="E183" s="50"/>
    </row>
    <row r="184" spans="1:5" s="37" customFormat="1" ht="12.75">
      <c r="A184" s="47"/>
      <c r="E184" s="50"/>
    </row>
    <row r="185" spans="1:5" s="37" customFormat="1" ht="12.75">
      <c r="A185" s="47"/>
      <c r="E185" s="50"/>
    </row>
    <row r="186" spans="1:5" s="37" customFormat="1" ht="12.75">
      <c r="A186" s="47"/>
      <c r="E186" s="50"/>
    </row>
  </sheetData>
  <sheetProtection password="CC36" sheet="1" objects="1" scenarios="1" formatCells="0" formatRows="0" insertRows="0" deleteRows="0" sort="0"/>
  <mergeCells count="5">
    <mergeCell ref="L5:L12"/>
    <mergeCell ref="A1:G1"/>
    <mergeCell ref="A3:G3"/>
    <mergeCell ref="A2:G2"/>
    <mergeCell ref="I2:J3"/>
  </mergeCells>
  <printOptions/>
  <pageMargins left="0.5905511811023623" right="0" top="0.2362204724409449" bottom="0.11811023622047245" header="0.1968503937007874" footer="0.15748031496062992"/>
  <pageSetup fitToHeight="2" fitToWidth="2" horizontalDpi="600" verticalDpi="600" orientation="portrait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O155"/>
  <sheetViews>
    <sheetView showGridLines="0" showRowColHeaders="0" tabSelected="1" zoomScale="93" zoomScaleNormal="93" zoomScalePageLayoutView="0" workbookViewId="0" topLeftCell="A1">
      <selection activeCell="A74" sqref="A74"/>
    </sheetView>
  </sheetViews>
  <sheetFormatPr defaultColWidth="9.140625" defaultRowHeight="12.75"/>
  <cols>
    <col min="1" max="1" width="8.57421875" style="12" customWidth="1"/>
    <col min="2" max="2" width="9.140625" style="12" customWidth="1"/>
    <col min="3" max="3" width="10.421875" style="12" bestFit="1" customWidth="1"/>
    <col min="4" max="4" width="10.28125" style="12" customWidth="1"/>
    <col min="5" max="5" width="21.00390625" style="12" customWidth="1"/>
    <col min="6" max="6" width="20.140625" style="12" customWidth="1"/>
    <col min="7" max="7" width="13.140625" style="10" customWidth="1"/>
    <col min="8" max="8" width="45.421875" style="12" customWidth="1"/>
    <col min="9" max="9" width="11.7109375" style="10" customWidth="1"/>
    <col min="10" max="10" width="3.421875" style="117" customWidth="1"/>
    <col min="11" max="41" width="9.140625" style="117" customWidth="1"/>
    <col min="42" max="16384" width="9.140625" style="12" customWidth="1"/>
  </cols>
  <sheetData>
    <row r="1" spans="1:41" ht="48.75" customHeight="1">
      <c r="A1" s="161" t="str">
        <f>"Výsledková listina - Bystřickem kolem Vírské přehrady "&amp;'Prezenční listina'!O2</f>
        <v>Výsledková listina - Bystřickem kolem Vírské přehrady 2015</v>
      </c>
      <c r="B1" s="162"/>
      <c r="C1" s="162"/>
      <c r="D1" s="162"/>
      <c r="E1" s="162"/>
      <c r="F1" s="162"/>
      <c r="G1" s="162"/>
      <c r="H1" s="162"/>
      <c r="I1" s="163"/>
      <c r="AJ1" s="12"/>
      <c r="AK1" s="12"/>
      <c r="AL1" s="12"/>
      <c r="AM1" s="12"/>
      <c r="AN1" s="12"/>
      <c r="AO1" s="12"/>
    </row>
    <row r="2" spans="1:41" ht="26.25" customHeight="1">
      <c r="A2" s="167" t="str">
        <f>'Prezenční listina'!O2-2004&amp;". ročník"</f>
        <v>11. ročník</v>
      </c>
      <c r="B2" s="168"/>
      <c r="C2" s="168"/>
      <c r="D2" s="168"/>
      <c r="E2" s="168"/>
      <c r="F2" s="168"/>
      <c r="G2" s="168"/>
      <c r="H2" s="168"/>
      <c r="I2" s="169"/>
      <c r="AJ2" s="12"/>
      <c r="AK2" s="12"/>
      <c r="AL2" s="12"/>
      <c r="AM2" s="12"/>
      <c r="AN2" s="12"/>
      <c r="AO2" s="12"/>
    </row>
    <row r="3" spans="1:41" ht="18.75" customHeight="1" thickBot="1">
      <c r="A3" s="164">
        <f>'Startovní listina'!A3:G3</f>
        <v>42154</v>
      </c>
      <c r="B3" s="165"/>
      <c r="C3" s="165"/>
      <c r="D3" s="165"/>
      <c r="E3" s="165"/>
      <c r="F3" s="165"/>
      <c r="G3" s="165"/>
      <c r="H3" s="165"/>
      <c r="I3" s="166"/>
      <c r="AJ3" s="12"/>
      <c r="AK3" s="12"/>
      <c r="AL3" s="12"/>
      <c r="AM3" s="12"/>
      <c r="AN3" s="12"/>
      <c r="AO3" s="12"/>
    </row>
    <row r="4" spans="1:41" ht="25.5" customHeight="1" thickBot="1">
      <c r="A4" s="118" t="s">
        <v>9</v>
      </c>
      <c r="B4" s="119" t="s">
        <v>10</v>
      </c>
      <c r="C4" s="120" t="s">
        <v>3</v>
      </c>
      <c r="D4" s="119" t="s">
        <v>7</v>
      </c>
      <c r="E4" s="120" t="s">
        <v>6</v>
      </c>
      <c r="F4" s="120" t="s">
        <v>0</v>
      </c>
      <c r="G4" s="120" t="s">
        <v>1</v>
      </c>
      <c r="H4" s="120" t="s">
        <v>4</v>
      </c>
      <c r="I4" s="121" t="s">
        <v>8</v>
      </c>
      <c r="AJ4" s="12"/>
      <c r="AK4" s="12"/>
      <c r="AL4" s="12"/>
      <c r="AM4" s="12"/>
      <c r="AN4" s="12"/>
      <c r="AO4" s="12"/>
    </row>
    <row r="5" spans="1:35" s="128" customFormat="1" ht="33" customHeight="1">
      <c r="A5" s="122">
        <v>1</v>
      </c>
      <c r="B5" s="123">
        <v>1</v>
      </c>
      <c r="C5" s="124" t="str">
        <f>'Startovní listina'!G33</f>
        <v>A</v>
      </c>
      <c r="D5" s="124">
        <f>'Startovní listina'!B33</f>
        <v>33</v>
      </c>
      <c r="E5" s="125" t="str">
        <f>'Startovní listina'!C33</f>
        <v>Janů</v>
      </c>
      <c r="F5" s="125" t="str">
        <f>'Startovní listina'!D33</f>
        <v>Jan</v>
      </c>
      <c r="G5" s="125">
        <f>'Startovní listina'!E33</f>
        <v>1993</v>
      </c>
      <c r="H5" s="125" t="str">
        <f>'Startovní listina'!F33</f>
        <v>Hvězda SKP Pardubice</v>
      </c>
      <c r="I5" s="126">
        <v>0.06591435185185185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</row>
    <row r="6" spans="1:35" s="128" customFormat="1" ht="33" customHeight="1">
      <c r="A6" s="129">
        <f>IF('Výsledková listina'!D6&lt;&gt;"",A5+1,"")</f>
        <v>2</v>
      </c>
      <c r="B6" s="123">
        <v>2</v>
      </c>
      <c r="C6" s="130" t="str">
        <f>'Startovní listina'!G7</f>
        <v>A</v>
      </c>
      <c r="D6" s="130">
        <f>'Startovní listina'!B7</f>
        <v>3</v>
      </c>
      <c r="E6" s="131" t="str">
        <f>'Startovní listina'!C7</f>
        <v>Rubič</v>
      </c>
      <c r="F6" s="131" t="str">
        <f>'Startovní listina'!D7</f>
        <v>Daniel</v>
      </c>
      <c r="G6" s="131">
        <f>'Startovní listina'!E7</f>
        <v>1985</v>
      </c>
      <c r="H6" s="131" t="str">
        <f>'Startovní listina'!F7</f>
        <v>New Balance Team</v>
      </c>
      <c r="I6" s="132">
        <v>0.07306712962962963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</row>
    <row r="7" spans="1:35" s="134" customFormat="1" ht="33" customHeight="1">
      <c r="A7" s="129">
        <f>IF('Výsledková listina'!D7&lt;&gt;"",A6+1,"")</f>
        <v>3</v>
      </c>
      <c r="B7" s="123">
        <v>3</v>
      </c>
      <c r="C7" s="130" t="str">
        <f>'Startovní listina'!G40</f>
        <v>A</v>
      </c>
      <c r="D7" s="130">
        <f>'Startovní listina'!B40</f>
        <v>41</v>
      </c>
      <c r="E7" s="131" t="str">
        <f>'Startovní listina'!C40</f>
        <v>Glier</v>
      </c>
      <c r="F7" s="131" t="str">
        <f>'Startovní listina'!D40</f>
        <v>Michal</v>
      </c>
      <c r="G7" s="131">
        <f>'Startovní listina'!E40</f>
        <v>1982</v>
      </c>
      <c r="H7" s="131" t="str">
        <f>'Startovní listina'!F40</f>
        <v>Moravská Slávia Brno</v>
      </c>
      <c r="I7" s="132">
        <v>0.07378472222222222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</row>
    <row r="8" spans="1:35" s="134" customFormat="1" ht="33" customHeight="1">
      <c r="A8" s="129">
        <f>IF('Výsledková listina'!D8&lt;&gt;"",A7+1,"")</f>
        <v>4</v>
      </c>
      <c r="B8" s="123">
        <v>4</v>
      </c>
      <c r="C8" s="130" t="str">
        <f>'Startovní listina'!G34</f>
        <v>A</v>
      </c>
      <c r="D8" s="130">
        <f>'Startovní listina'!B34</f>
        <v>34</v>
      </c>
      <c r="E8" s="131" t="str">
        <f>'Startovní listina'!C34</f>
        <v>Baciu</v>
      </c>
      <c r="F8" s="131" t="str">
        <f>'Startovní listina'!D34</f>
        <v>Serban</v>
      </c>
      <c r="G8" s="131">
        <f>'Startovní listina'!E34</f>
        <v>1980</v>
      </c>
      <c r="H8" s="131" t="str">
        <f>'Startovní listina'!F34</f>
        <v>RUMUNSKO</v>
      </c>
      <c r="I8" s="132">
        <v>0.07542824074074074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</row>
    <row r="9" spans="1:35" s="134" customFormat="1" ht="33" customHeight="1">
      <c r="A9" s="129">
        <f>IF('Výsledková listina'!D9&lt;&gt;"",A8+1,"")</f>
        <v>5</v>
      </c>
      <c r="B9" s="123">
        <v>1</v>
      </c>
      <c r="C9" s="130" t="str">
        <f>'Startovní listina'!G16</f>
        <v>B</v>
      </c>
      <c r="D9" s="130">
        <f>'Startovní listina'!B16</f>
        <v>12</v>
      </c>
      <c r="E9" s="131" t="str">
        <f>'Startovní listina'!C16</f>
        <v>Štýbnar</v>
      </c>
      <c r="F9" s="131" t="str">
        <f>'Startovní listina'!D16</f>
        <v>Zbyněk</v>
      </c>
      <c r="G9" s="131">
        <f>'Startovní listina'!E16</f>
        <v>1974</v>
      </c>
      <c r="H9" s="131" t="str">
        <f>'Startovní listina'!F16</f>
        <v>Běřec Vysočiny Jihlava</v>
      </c>
      <c r="I9" s="132">
        <v>0.0758449074074074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</row>
    <row r="10" spans="1:35" s="134" customFormat="1" ht="33" customHeight="1">
      <c r="A10" s="129">
        <f>IF('Výsledková listina'!D10&lt;&gt;"",A9+1,"")</f>
        <v>6</v>
      </c>
      <c r="B10" s="123">
        <v>2</v>
      </c>
      <c r="C10" s="130" t="str">
        <f>'Startovní listina'!G23</f>
        <v>B</v>
      </c>
      <c r="D10" s="130">
        <f>'Startovní listina'!B23</f>
        <v>21</v>
      </c>
      <c r="E10" s="131" t="str">
        <f>'Startovní listina'!C23</f>
        <v>Hýbl</v>
      </c>
      <c r="F10" s="131" t="str">
        <f>'Startovní listina'!D23</f>
        <v>Jiří</v>
      </c>
      <c r="G10" s="131">
        <f>'Startovní listina'!E23</f>
        <v>1967</v>
      </c>
      <c r="H10" s="131" t="str">
        <f>'Startovní listina'!F23</f>
        <v>Hrušovany u Brna</v>
      </c>
      <c r="I10" s="132">
        <v>0.07888888888888888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</row>
    <row r="11" spans="1:35" s="134" customFormat="1" ht="33" customHeight="1">
      <c r="A11" s="129">
        <f>IF('Výsledková listina'!D11&lt;&gt;"",A10+1,"")</f>
        <v>7</v>
      </c>
      <c r="B11" s="123">
        <v>1</v>
      </c>
      <c r="C11" s="130" t="str">
        <f>'Startovní listina'!G14</f>
        <v>C</v>
      </c>
      <c r="D11" s="130">
        <f>'Startovní listina'!B14</f>
        <v>10</v>
      </c>
      <c r="E11" s="131" t="str">
        <f>'Startovní listina'!C14</f>
        <v>Ožana</v>
      </c>
      <c r="F11" s="131" t="str">
        <f>'Startovní listina'!D14</f>
        <v>Václav</v>
      </c>
      <c r="G11" s="131">
        <f>'Startovní listina'!E14</f>
        <v>1964</v>
      </c>
      <c r="H11" s="131" t="str">
        <f>'Startovní listina'!F14</f>
        <v>TJ Nové Město na Moravě</v>
      </c>
      <c r="I11" s="132">
        <v>0.07971064814814814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</row>
    <row r="12" spans="1:35" s="134" customFormat="1" ht="33" customHeight="1">
      <c r="A12" s="129">
        <f>IF('Výsledková listina'!D12&lt;&gt;"",A11+1,"")</f>
        <v>8</v>
      </c>
      <c r="B12" s="123">
        <v>5</v>
      </c>
      <c r="C12" s="130" t="str">
        <f>'Startovní listina'!G32</f>
        <v>A</v>
      </c>
      <c r="D12" s="130">
        <f>'Startovní listina'!B32</f>
        <v>31</v>
      </c>
      <c r="E12" s="131" t="str">
        <f>'Startovní listina'!C32</f>
        <v>Hrdina</v>
      </c>
      <c r="F12" s="131" t="str">
        <f>'Startovní listina'!D32</f>
        <v>Tomáš</v>
      </c>
      <c r="G12" s="131">
        <f>'Startovní listina'!E32</f>
        <v>1979</v>
      </c>
      <c r="H12" s="131" t="str">
        <f>'Startovní listina'!F32</f>
        <v>Moravský Krumlov</v>
      </c>
      <c r="I12" s="132">
        <v>0.08109953703703704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</row>
    <row r="13" spans="1:35" s="134" customFormat="1" ht="33" customHeight="1">
      <c r="A13" s="129">
        <f>IF('Výsledková listina'!D13&lt;&gt;"",A12+1,"")</f>
        <v>9</v>
      </c>
      <c r="B13" s="123">
        <v>6</v>
      </c>
      <c r="C13" s="130" t="str">
        <f>'Startovní listina'!G55</f>
        <v>A</v>
      </c>
      <c r="D13" s="130">
        <f>'Startovní listina'!B55</f>
        <v>57</v>
      </c>
      <c r="E13" s="131" t="str">
        <f>'Startovní listina'!C55</f>
        <v>Vintrlík</v>
      </c>
      <c r="F13" s="131" t="str">
        <f>'Startovní listina'!D55</f>
        <v>Martin</v>
      </c>
      <c r="G13" s="131">
        <f>'Startovní listina'!E55</f>
        <v>1977</v>
      </c>
      <c r="H13" s="131" t="str">
        <f>'Startovní listina'!F55</f>
        <v>Křepice</v>
      </c>
      <c r="I13" s="132">
        <v>0.0812962962962963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</row>
    <row r="14" spans="1:35" s="134" customFormat="1" ht="33" customHeight="1">
      <c r="A14" s="129">
        <f>IF('Výsledková listina'!D14&lt;&gt;"",A13+1,"")</f>
        <v>10</v>
      </c>
      <c r="B14" s="123">
        <v>7</v>
      </c>
      <c r="C14" s="130" t="str">
        <f>'Startovní listina'!G25</f>
        <v>A</v>
      </c>
      <c r="D14" s="130">
        <f>'Startovní listina'!B25</f>
        <v>23</v>
      </c>
      <c r="E14" s="131" t="str">
        <f>'Startovní listina'!C25</f>
        <v>Czerný</v>
      </c>
      <c r="F14" s="131" t="str">
        <f>'Startovní listina'!D25</f>
        <v>Pavel</v>
      </c>
      <c r="G14" s="131">
        <f>'Startovní listina'!E25</f>
        <v>1981</v>
      </c>
      <c r="H14" s="131" t="str">
        <f>'Startovní listina'!F25</f>
        <v>Karviná</v>
      </c>
      <c r="I14" s="132">
        <v>0.08133101851851852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</row>
    <row r="15" spans="1:35" s="134" customFormat="1" ht="33" customHeight="1">
      <c r="A15" s="129">
        <f>IF('Výsledková listina'!D15&lt;&gt;"",A14+1,"")</f>
        <v>11</v>
      </c>
      <c r="B15" s="123">
        <v>3</v>
      </c>
      <c r="C15" s="130" t="str">
        <f>'Startovní listina'!G65</f>
        <v>B</v>
      </c>
      <c r="D15" s="130">
        <f>'Startovní listina'!B65</f>
        <v>70</v>
      </c>
      <c r="E15" s="131" t="str">
        <f>'Startovní listina'!C65</f>
        <v>Konečný</v>
      </c>
      <c r="F15" s="131" t="str">
        <f>'Startovní listina'!D65</f>
        <v>Libor</v>
      </c>
      <c r="G15" s="131">
        <f>'Startovní listina'!E65</f>
        <v>1971</v>
      </c>
      <c r="H15" s="131" t="str">
        <f>'Startovní listina'!F65</f>
        <v>Kuřim</v>
      </c>
      <c r="I15" s="132">
        <v>0.0815162037037037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35" s="134" customFormat="1" ht="33" customHeight="1">
      <c r="A16" s="129">
        <f>IF('Výsledková listina'!D16&lt;&gt;"",A15+1,"")</f>
        <v>12</v>
      </c>
      <c r="B16" s="123">
        <v>8</v>
      </c>
      <c r="C16" s="130" t="str">
        <f>'Startovní listina'!G67</f>
        <v>A</v>
      </c>
      <c r="D16" s="130">
        <f>'Startovní listina'!B67</f>
        <v>73</v>
      </c>
      <c r="E16" s="131" t="str">
        <f>'Startovní listina'!C67</f>
        <v>Kalich</v>
      </c>
      <c r="F16" s="131" t="str">
        <f>'Startovní listina'!D67</f>
        <v>Radim</v>
      </c>
      <c r="G16" s="131">
        <f>'Startovní listina'!E67</f>
        <v>1985</v>
      </c>
      <c r="H16" s="131" t="str">
        <f>'Startovní listina'!F67</f>
        <v>Odranec</v>
      </c>
      <c r="I16" s="132">
        <v>0.08255787037037036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1:35" s="134" customFormat="1" ht="33" customHeight="1">
      <c r="A17" s="129">
        <f>IF('Výsledková listina'!D17&lt;&gt;"",A16+1,"")</f>
        <v>13</v>
      </c>
      <c r="B17" s="123">
        <v>4</v>
      </c>
      <c r="C17" s="130" t="str">
        <f>'Startovní listina'!G58</f>
        <v>B</v>
      </c>
      <c r="D17" s="130">
        <f>'Startovní listina'!B58</f>
        <v>60</v>
      </c>
      <c r="E17" s="131" t="str">
        <f>'Startovní listina'!C58</f>
        <v>Šorf</v>
      </c>
      <c r="F17" s="131" t="str">
        <f>'Startovní listina'!D58</f>
        <v>Ivo</v>
      </c>
      <c r="G17" s="131">
        <f>'Startovní listina'!E58</f>
        <v>1975</v>
      </c>
      <c r="H17" s="131" t="str">
        <f>'Startovní listina'!F58</f>
        <v>ABND Racing Team Bystřice nad Pernštejnem</v>
      </c>
      <c r="I17" s="132">
        <v>0.08483796296296296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</row>
    <row r="18" spans="1:35" s="134" customFormat="1" ht="33" customHeight="1">
      <c r="A18" s="129">
        <f>IF('Výsledková listina'!D18&lt;&gt;"",A17+1,"")</f>
        <v>14</v>
      </c>
      <c r="B18" s="123">
        <v>9</v>
      </c>
      <c r="C18" s="130" t="str">
        <f>'Startovní listina'!G27</f>
        <v>A</v>
      </c>
      <c r="D18" s="130">
        <f>'Startovní listina'!B27</f>
        <v>26</v>
      </c>
      <c r="E18" s="131" t="str">
        <f>'Startovní listina'!C27</f>
        <v>Rozkoš</v>
      </c>
      <c r="F18" s="131" t="str">
        <f>'Startovní listina'!D27</f>
        <v>Tomáš</v>
      </c>
      <c r="G18" s="131">
        <f>'Startovní listina'!E27</f>
        <v>1984</v>
      </c>
      <c r="H18" s="131" t="str">
        <f>'Startovní listina'!F27</f>
        <v>Hradec Králové</v>
      </c>
      <c r="I18" s="132">
        <v>0.08555555555555555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</row>
    <row r="19" spans="1:35" s="134" customFormat="1" ht="33" customHeight="1">
      <c r="A19" s="129">
        <f>IF('Výsledková listina'!D19&lt;&gt;"",A18+1,"")</f>
        <v>15</v>
      </c>
      <c r="B19" s="123">
        <v>10</v>
      </c>
      <c r="C19" s="130" t="str">
        <f>'Startovní listina'!G15</f>
        <v>A</v>
      </c>
      <c r="D19" s="130">
        <f>'Startovní listina'!B15</f>
        <v>11</v>
      </c>
      <c r="E19" s="131" t="str">
        <f>'Startovní listina'!C15</f>
        <v>Pokorný</v>
      </c>
      <c r="F19" s="131" t="str">
        <f>'Startovní listina'!D15</f>
        <v>Václav</v>
      </c>
      <c r="G19" s="131">
        <f>'Startovní listina'!E15</f>
        <v>1978</v>
      </c>
      <c r="H19" s="131" t="str">
        <f>'Startovní listina'!F15</f>
        <v>Brno</v>
      </c>
      <c r="I19" s="132">
        <v>0.08600694444444444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</row>
    <row r="20" spans="1:41" s="134" customFormat="1" ht="33" customHeight="1">
      <c r="A20" s="129">
        <f>IF('Výsledková listina'!D20&lt;&gt;"",A19+1,"")</f>
        <v>16</v>
      </c>
      <c r="B20" s="123">
        <v>11</v>
      </c>
      <c r="C20" s="130" t="str">
        <f>'Startovní listina'!G60</f>
        <v>A</v>
      </c>
      <c r="D20" s="130">
        <f>'Startovní listina'!B60</f>
        <v>62</v>
      </c>
      <c r="E20" s="131" t="str">
        <f>'Startovní listina'!C60</f>
        <v>Kratochvíl</v>
      </c>
      <c r="F20" s="131" t="str">
        <f>'Startovní listina'!D60</f>
        <v>Jaroslav</v>
      </c>
      <c r="G20" s="131">
        <f>'Startovní listina'!E60</f>
        <v>1977</v>
      </c>
      <c r="H20" s="131" t="str">
        <f>'Startovní listina'!F60</f>
        <v>SDH Hluboké</v>
      </c>
      <c r="I20" s="132">
        <v>0.08806712962962963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</row>
    <row r="21" spans="1:41" s="134" customFormat="1" ht="33" customHeight="1">
      <c r="A21" s="129">
        <f>IF('Výsledková listina'!D21&lt;&gt;"",A20+1,"")</f>
        <v>17</v>
      </c>
      <c r="B21" s="123">
        <v>12</v>
      </c>
      <c r="C21" s="130" t="str">
        <f>'Startovní listina'!G72</f>
        <v>A</v>
      </c>
      <c r="D21" s="130">
        <f>'Startovní listina'!B72</f>
        <v>79</v>
      </c>
      <c r="E21" s="131" t="str">
        <f>'Startovní listina'!C72</f>
        <v>Kocur</v>
      </c>
      <c r="F21" s="131" t="str">
        <f>'Startovní listina'!D72</f>
        <v>Lukáš</v>
      </c>
      <c r="G21" s="131">
        <f>'Startovní listina'!E72</f>
        <v>1977</v>
      </c>
      <c r="H21" s="131" t="str">
        <f>'Startovní listina'!F72</f>
        <v>VHS Brno</v>
      </c>
      <c r="I21" s="132">
        <v>0.08833333333333333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</row>
    <row r="22" spans="1:41" s="134" customFormat="1" ht="33" customHeight="1">
      <c r="A22" s="129">
        <f>IF('Výsledková listina'!D22&lt;&gt;"",A21+1,"")</f>
        <v>18</v>
      </c>
      <c r="B22" s="123">
        <v>5</v>
      </c>
      <c r="C22" s="130" t="str">
        <f>'Startovní listina'!G5</f>
        <v>B</v>
      </c>
      <c r="D22" s="130">
        <f>'Startovní listina'!B5</f>
        <v>1</v>
      </c>
      <c r="E22" s="131" t="str">
        <f>'Startovní listina'!C5</f>
        <v>Kuneš</v>
      </c>
      <c r="F22" s="131" t="str">
        <f>'Startovní listina'!D5</f>
        <v>David</v>
      </c>
      <c r="G22" s="131">
        <f>'Startovní listina'!E5</f>
        <v>1974</v>
      </c>
      <c r="H22" s="131" t="str">
        <f>'Startovní listina'!F5</f>
        <v>Tišnov</v>
      </c>
      <c r="I22" s="132">
        <v>0.09038194444444443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</row>
    <row r="23" spans="1:41" s="134" customFormat="1" ht="33" customHeight="1">
      <c r="A23" s="129">
        <f>IF('Výsledková listina'!D23&lt;&gt;"",A22+1,"")</f>
        <v>19</v>
      </c>
      <c r="B23" s="123">
        <v>6</v>
      </c>
      <c r="C23" s="130" t="str">
        <f>'Startovní listina'!G20</f>
        <v>B</v>
      </c>
      <c r="D23" s="130">
        <f>'Startovní listina'!B20</f>
        <v>17</v>
      </c>
      <c r="E23" s="131" t="str">
        <f>'Startovní listina'!C20</f>
        <v>Fučík</v>
      </c>
      <c r="F23" s="131" t="str">
        <f>'Startovní listina'!D20</f>
        <v>Jaroslav</v>
      </c>
      <c r="G23" s="131">
        <f>'Startovní listina'!E20</f>
        <v>1974</v>
      </c>
      <c r="H23" s="131" t="str">
        <f>'Startovní listina'!F20</f>
        <v>Prosetín</v>
      </c>
      <c r="I23" s="132">
        <v>0.09082175925925927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</row>
    <row r="24" spans="1:41" s="134" customFormat="1" ht="33" customHeight="1">
      <c r="A24" s="129">
        <f>IF('Výsledková listina'!D24&lt;&gt;"",A23+1,"")</f>
        <v>20</v>
      </c>
      <c r="B24" s="123">
        <v>13</v>
      </c>
      <c r="C24" s="130" t="str">
        <f>'Startovní listina'!G22</f>
        <v>A</v>
      </c>
      <c r="D24" s="130">
        <f>'Startovní listina'!B22</f>
        <v>19</v>
      </c>
      <c r="E24" s="131" t="str">
        <f>'Startovní listina'!C22</f>
        <v>Veškrna</v>
      </c>
      <c r="F24" s="131" t="str">
        <f>'Startovní listina'!D22</f>
        <v>Ivan</v>
      </c>
      <c r="G24" s="131">
        <f>'Startovní listina'!E22</f>
        <v>1983</v>
      </c>
      <c r="H24" s="131" t="str">
        <f>'Startovní listina'!F22</f>
        <v>Brno</v>
      </c>
      <c r="I24" s="132">
        <v>0.09108796296296295</v>
      </c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</row>
    <row r="25" spans="1:41" s="134" customFormat="1" ht="33" customHeight="1">
      <c r="A25" s="129">
        <f>IF('Výsledková listina'!D25&lt;&gt;"",A24+1,"")</f>
        <v>21</v>
      </c>
      <c r="B25" s="123">
        <v>7</v>
      </c>
      <c r="C25" s="130" t="str">
        <f>'Startovní listina'!G35</f>
        <v>B</v>
      </c>
      <c r="D25" s="130">
        <f>'Startovní listina'!B35</f>
        <v>35</v>
      </c>
      <c r="E25" s="131" t="str">
        <f>'Startovní listina'!C35</f>
        <v>Horný</v>
      </c>
      <c r="F25" s="131" t="str">
        <f>'Startovní listina'!D35</f>
        <v>Petr</v>
      </c>
      <c r="G25" s="131">
        <f>'Startovní listina'!E35</f>
        <v>1969</v>
      </c>
      <c r="H25" s="131" t="str">
        <f>'Startovní listina'!F35</f>
        <v>SVČ Ledeč nad Sázavou</v>
      </c>
      <c r="I25" s="132">
        <v>0.09118055555555556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</row>
    <row r="26" spans="1:41" s="134" customFormat="1" ht="33" customHeight="1">
      <c r="A26" s="129">
        <f>IF('Výsledková listina'!D26&lt;&gt;"",A25+1,"")</f>
        <v>22</v>
      </c>
      <c r="B26" s="123">
        <v>8</v>
      </c>
      <c r="C26" s="130" t="str">
        <f>'Startovní listina'!G13</f>
        <v>B</v>
      </c>
      <c r="D26" s="130">
        <f>'Startovní listina'!B13</f>
        <v>9</v>
      </c>
      <c r="E26" s="131" t="str">
        <f>'Startovní listina'!C13</f>
        <v>Kropáček</v>
      </c>
      <c r="F26" s="131" t="str">
        <f>'Startovní listina'!D13</f>
        <v>Jaroslav</v>
      </c>
      <c r="G26" s="131">
        <f>'Startovní listina'!E13</f>
        <v>1970</v>
      </c>
      <c r="H26" s="131" t="str">
        <f>'Startovní listina'!F13</f>
        <v>Brno</v>
      </c>
      <c r="I26" s="132">
        <v>0.09128472222222223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</row>
    <row r="27" spans="1:41" s="134" customFormat="1" ht="33" customHeight="1">
      <c r="A27" s="129">
        <f>IF('Výsledková listina'!D27&lt;&gt;"",A26+1,"")</f>
        <v>23</v>
      </c>
      <c r="B27" s="123">
        <v>1</v>
      </c>
      <c r="C27" s="130" t="str">
        <f>'Startovní listina'!G21</f>
        <v>F</v>
      </c>
      <c r="D27" s="130">
        <f>'Startovní listina'!B21</f>
        <v>18</v>
      </c>
      <c r="E27" s="131" t="str">
        <f>'Startovní listina'!C21</f>
        <v>Procházková</v>
      </c>
      <c r="F27" s="131" t="str">
        <f>'Startovní listina'!D21</f>
        <v>Tereza</v>
      </c>
      <c r="G27" s="131">
        <f>'Startovní listina'!E21</f>
        <v>1990</v>
      </c>
      <c r="H27" s="131" t="str">
        <f>'Startovní listina'!F21</f>
        <v>Ořechov</v>
      </c>
      <c r="I27" s="132">
        <v>0.09142361111111112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</row>
    <row r="28" spans="1:41" s="134" customFormat="1" ht="33" customHeight="1">
      <c r="A28" s="129">
        <f>IF('Výsledková listina'!D28&lt;&gt;"",A27+1,"")</f>
        <v>24</v>
      </c>
      <c r="B28" s="123">
        <v>2</v>
      </c>
      <c r="C28" s="130" t="str">
        <f>'Startovní listina'!G47</f>
        <v>C</v>
      </c>
      <c r="D28" s="130">
        <f>'Startovní listina'!B47</f>
        <v>48</v>
      </c>
      <c r="E28" s="131" t="str">
        <f>'Startovní listina'!C47</f>
        <v>Nosek</v>
      </c>
      <c r="F28" s="131" t="str">
        <f>'Startovní listina'!D47</f>
        <v>Pavel</v>
      </c>
      <c r="G28" s="131">
        <f>'Startovní listina'!E47</f>
        <v>1965</v>
      </c>
      <c r="H28" s="131" t="str">
        <f>'Startovní listina'!F47</f>
        <v>ASK Slavkov u Brna</v>
      </c>
      <c r="I28" s="132">
        <v>0.09202546296296298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</row>
    <row r="29" spans="1:41" s="134" customFormat="1" ht="33" customHeight="1">
      <c r="A29" s="129">
        <f>IF('Výsledková listina'!D29&lt;&gt;"",A28+1,"")</f>
        <v>25</v>
      </c>
      <c r="B29" s="123">
        <v>14</v>
      </c>
      <c r="C29" s="130" t="str">
        <f>'Startovní listina'!G26</f>
        <v>A</v>
      </c>
      <c r="D29" s="130">
        <f>'Startovní listina'!B26</f>
        <v>24</v>
      </c>
      <c r="E29" s="131" t="str">
        <f>'Startovní listina'!C26</f>
        <v>Pozler</v>
      </c>
      <c r="F29" s="131" t="str">
        <f>'Startovní listina'!D26</f>
        <v>Jiří</v>
      </c>
      <c r="G29" s="131">
        <f>'Startovní listina'!E26</f>
        <v>1983</v>
      </c>
      <c r="H29" s="131" t="str">
        <f>'Startovní listina'!F26</f>
        <v>Hradec Králové</v>
      </c>
      <c r="I29" s="132">
        <v>0.09222222222222222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</row>
    <row r="30" spans="1:41" s="134" customFormat="1" ht="33" customHeight="1">
      <c r="A30" s="129">
        <f>IF('Výsledková listina'!D30&lt;&gt;"",A29+1,"")</f>
        <v>26</v>
      </c>
      <c r="B30" s="123">
        <v>15</v>
      </c>
      <c r="C30" s="130" t="str">
        <f>'Startovní listina'!G43</f>
        <v>A</v>
      </c>
      <c r="D30" s="130">
        <f>'Startovní listina'!B43</f>
        <v>44</v>
      </c>
      <c r="E30" s="131" t="str">
        <f>'Startovní listina'!C43</f>
        <v>Jílek</v>
      </c>
      <c r="F30" s="131" t="str">
        <f>'Startovní listina'!D43</f>
        <v>Martin</v>
      </c>
      <c r="G30" s="131">
        <f>'Startovní listina'!E43</f>
        <v>1977</v>
      </c>
      <c r="H30" s="131" t="str">
        <f>'Startovní listina'!F43</f>
        <v>Tajfun Litomyšl</v>
      </c>
      <c r="I30" s="132">
        <v>0.09229166666666666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</row>
    <row r="31" spans="1:41" s="134" customFormat="1" ht="33" customHeight="1">
      <c r="A31" s="129">
        <f>IF('Výsledková listina'!D31&lt;&gt;"",A30+1,"")</f>
        <v>27</v>
      </c>
      <c r="B31" s="123">
        <v>3</v>
      </c>
      <c r="C31" s="130" t="str">
        <f>'Startovní listina'!G45</f>
        <v>C</v>
      </c>
      <c r="D31" s="130">
        <f>'Startovní listina'!B45</f>
        <v>46</v>
      </c>
      <c r="E31" s="131" t="str">
        <f>'Startovní listina'!C45</f>
        <v>Suchý</v>
      </c>
      <c r="F31" s="131" t="str">
        <f>'Startovní listina'!D45</f>
        <v>Karel</v>
      </c>
      <c r="G31" s="131">
        <f>'Startovní listina'!E45</f>
        <v>1956</v>
      </c>
      <c r="H31" s="131" t="str">
        <f>'Startovní listina'!F45</f>
        <v>Atletic Třebíč</v>
      </c>
      <c r="I31" s="132">
        <v>0.09269675925925926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</row>
    <row r="32" spans="1:41" s="134" customFormat="1" ht="33" customHeight="1">
      <c r="A32" s="129">
        <f>IF('Výsledková listina'!D32&lt;&gt;"",A31+1,"")</f>
        <v>28</v>
      </c>
      <c r="B32" s="123">
        <v>16</v>
      </c>
      <c r="C32" s="130" t="str">
        <f>'Startovní listina'!G59</f>
        <v>A</v>
      </c>
      <c r="D32" s="130">
        <f>'Startovní listina'!B59</f>
        <v>61</v>
      </c>
      <c r="E32" s="131" t="str">
        <f>'Startovní listina'!C59</f>
        <v>Štěpánek</v>
      </c>
      <c r="F32" s="131" t="str">
        <f>'Startovní listina'!D59</f>
        <v>Martin</v>
      </c>
      <c r="G32" s="131">
        <f>'Startovní listina'!E59</f>
        <v>1981</v>
      </c>
      <c r="H32" s="131" t="str">
        <f>'Startovní listina'!F59</f>
        <v>Popůvky</v>
      </c>
      <c r="I32" s="132">
        <v>0.09292824074074074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s="134" customFormat="1" ht="33" customHeight="1">
      <c r="A33" s="129">
        <f>IF('Výsledková listina'!D33&lt;&gt;"",A32+1,"")</f>
        <v>29</v>
      </c>
      <c r="B33" s="123">
        <v>1</v>
      </c>
      <c r="C33" s="130" t="str">
        <f>'Startovní listina'!G56</f>
        <v>G</v>
      </c>
      <c r="D33" s="130">
        <f>'Startovní listina'!B56</f>
        <v>58</v>
      </c>
      <c r="E33" s="131" t="str">
        <f>'Startovní listina'!C56</f>
        <v>Barešová</v>
      </c>
      <c r="F33" s="131" t="str">
        <f>'Startovní listina'!D56</f>
        <v>Milada</v>
      </c>
      <c r="G33" s="131">
        <f>'Startovní listina'!E56</f>
        <v>1975</v>
      </c>
      <c r="H33" s="131" t="str">
        <f>'Startovní listina'!F56</f>
        <v>Kunštát</v>
      </c>
      <c r="I33" s="132">
        <v>0.09341435185185186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</row>
    <row r="34" spans="1:41" s="134" customFormat="1" ht="33" customHeight="1">
      <c r="A34" s="129">
        <f>IF('Výsledková listina'!D34&lt;&gt;"",A33+1,"")</f>
        <v>30</v>
      </c>
      <c r="B34" s="123">
        <v>4</v>
      </c>
      <c r="C34" s="130" t="str">
        <f>'Startovní listina'!G68</f>
        <v>C</v>
      </c>
      <c r="D34" s="130">
        <f>'Startovní listina'!B68</f>
        <v>74</v>
      </c>
      <c r="E34" s="131" t="str">
        <f>'Startovní listina'!C68</f>
        <v>Prokop</v>
      </c>
      <c r="F34" s="131" t="str">
        <f>'Startovní listina'!D68</f>
        <v>Onřej</v>
      </c>
      <c r="G34" s="131">
        <f>'Startovní listina'!E68</f>
        <v>1962</v>
      </c>
      <c r="H34" s="131" t="str">
        <f>'Startovní listina'!F68</f>
        <v>ČAU Brno</v>
      </c>
      <c r="I34" s="132">
        <v>0.09354166666666668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</row>
    <row r="35" spans="1:41" s="134" customFormat="1" ht="33" customHeight="1">
      <c r="A35" s="129">
        <f>IF('Výsledková listina'!D35&lt;&gt;"",A34+1,"")</f>
        <v>31</v>
      </c>
      <c r="B35" s="123">
        <v>17</v>
      </c>
      <c r="C35" s="130" t="str">
        <f>'Startovní listina'!G64</f>
        <v>A</v>
      </c>
      <c r="D35" s="130">
        <f>'Startovní listina'!B64</f>
        <v>69</v>
      </c>
      <c r="E35" s="131" t="str">
        <f>'Startovní listina'!C64</f>
        <v>Pivec</v>
      </c>
      <c r="F35" s="131" t="str">
        <f>'Startovní listina'!D64</f>
        <v>Jan</v>
      </c>
      <c r="G35" s="131">
        <f>'Startovní listina'!E64</f>
        <v>1981</v>
      </c>
      <c r="H35" s="131" t="str">
        <f>'Startovní listina'!F64</f>
        <v>HAL 3000 Brno</v>
      </c>
      <c r="I35" s="132">
        <v>0.0941550925925926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6" spans="1:41" s="134" customFormat="1" ht="33" customHeight="1">
      <c r="A36" s="129">
        <f>IF('Výsledková listina'!D36&lt;&gt;"",A35+1,"")</f>
        <v>32</v>
      </c>
      <c r="B36" s="123">
        <v>9</v>
      </c>
      <c r="C36" s="130" t="str">
        <f>'Startovní listina'!G52</f>
        <v>B</v>
      </c>
      <c r="D36" s="130">
        <f>'Startovní listina'!B52</f>
        <v>54</v>
      </c>
      <c r="E36" s="131" t="str">
        <f>'Startovní listina'!C52</f>
        <v>Skřivánek</v>
      </c>
      <c r="F36" s="131" t="str">
        <f>'Startovní listina'!D52</f>
        <v>Petr</v>
      </c>
      <c r="G36" s="131">
        <f>'Startovní listina'!E52</f>
        <v>1966</v>
      </c>
      <c r="H36" s="131" t="str">
        <f>'Startovní listina'!F52</f>
        <v>LRS Vyškov</v>
      </c>
      <c r="I36" s="132">
        <v>0.09424768518518518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</row>
    <row r="37" spans="1:41" s="134" customFormat="1" ht="33" customHeight="1">
      <c r="A37" s="129">
        <f>IF('Výsledková listina'!D37&lt;&gt;"",A36+1,"")</f>
        <v>33</v>
      </c>
      <c r="B37" s="123">
        <v>10</v>
      </c>
      <c r="C37" s="130" t="str">
        <f>'Startovní listina'!G38</f>
        <v>B</v>
      </c>
      <c r="D37" s="130">
        <f>'Startovní listina'!B38</f>
        <v>38</v>
      </c>
      <c r="E37" s="131" t="str">
        <f>'Startovní listina'!C38</f>
        <v>Němec</v>
      </c>
      <c r="F37" s="131" t="str">
        <f>'Startovní listina'!D38</f>
        <v>Roman</v>
      </c>
      <c r="G37" s="131">
        <f>'Startovní listina'!E38</f>
        <v>1972</v>
      </c>
      <c r="H37" s="131" t="str">
        <f>'Startovní listina'!F38</f>
        <v>Brna</v>
      </c>
      <c r="I37" s="132">
        <v>0.09435185185185185</v>
      </c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</row>
    <row r="38" spans="1:41" s="134" customFormat="1" ht="33" customHeight="1">
      <c r="A38" s="129">
        <f>IF('Výsledková listina'!D38&lt;&gt;"",A37+1,"")</f>
        <v>34</v>
      </c>
      <c r="B38" s="123">
        <v>11</v>
      </c>
      <c r="C38" s="130" t="str">
        <f>'Startovní listina'!G39</f>
        <v>B</v>
      </c>
      <c r="D38" s="130">
        <f>'Startovní listina'!B39</f>
        <v>40</v>
      </c>
      <c r="E38" s="131" t="str">
        <f>'Startovní listina'!C39</f>
        <v>Kupka</v>
      </c>
      <c r="F38" s="131" t="str">
        <f>'Startovní listina'!D39</f>
        <v>Pavel</v>
      </c>
      <c r="G38" s="131">
        <f>'Startovní listina'!E39</f>
        <v>1975</v>
      </c>
      <c r="H38" s="131" t="str">
        <f>'Startovní listina'!F39</f>
        <v>Lukovany</v>
      </c>
      <c r="I38" s="132">
        <v>0.09443287037037036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</row>
    <row r="39" spans="1:41" s="134" customFormat="1" ht="33" customHeight="1">
      <c r="A39" s="129">
        <f>IF('Výsledková listina'!D39&lt;&gt;"",A38+1,"")</f>
        <v>35</v>
      </c>
      <c r="B39" s="123">
        <v>5</v>
      </c>
      <c r="C39" s="130" t="str">
        <f>'Startovní listina'!G11</f>
        <v>C</v>
      </c>
      <c r="D39" s="130">
        <f>'Startovní listina'!B11</f>
        <v>7</v>
      </c>
      <c r="E39" s="131" t="str">
        <f>'Startovní listina'!C11</f>
        <v>Scherrer</v>
      </c>
      <c r="F39" s="131" t="str">
        <f>'Startovní listina'!D11</f>
        <v>Jroslav</v>
      </c>
      <c r="G39" s="131">
        <f>'Startovní listina'!E11</f>
        <v>1960</v>
      </c>
      <c r="H39" s="131" t="str">
        <f>'Startovní listina'!F11</f>
        <v>Orel Moravské Budějovice</v>
      </c>
      <c r="I39" s="132">
        <v>0.09481481481481481</v>
      </c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</row>
    <row r="40" spans="1:41" s="134" customFormat="1" ht="33" customHeight="1">
      <c r="A40" s="129">
        <f>IF('Výsledková listina'!D40&lt;&gt;"",A39+1,"")</f>
        <v>36</v>
      </c>
      <c r="B40" s="123">
        <v>12</v>
      </c>
      <c r="C40" s="130" t="str">
        <f>'Startovní listina'!G53</f>
        <v>B</v>
      </c>
      <c r="D40" s="130">
        <f>'Startovní listina'!B53</f>
        <v>55</v>
      </c>
      <c r="E40" s="131" t="str">
        <f>'Startovní listina'!C53</f>
        <v>Navrátil</v>
      </c>
      <c r="F40" s="131" t="str">
        <f>'Startovní listina'!D53</f>
        <v>Miroslav</v>
      </c>
      <c r="G40" s="131">
        <f>'Startovní listina'!E53</f>
        <v>1971</v>
      </c>
      <c r="H40" s="131" t="str">
        <f>'Startovní listina'!F53</f>
        <v>Tišnov</v>
      </c>
      <c r="I40" s="132">
        <v>0.09534722222222221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</row>
    <row r="41" spans="1:41" s="134" customFormat="1" ht="33" customHeight="1">
      <c r="A41" s="129">
        <f>IF('Výsledková listina'!D41&lt;&gt;"",A40+1,"")</f>
        <v>37</v>
      </c>
      <c r="B41" s="123">
        <v>2</v>
      </c>
      <c r="C41" s="130" t="str">
        <f>'Startovní listina'!G41</f>
        <v>G</v>
      </c>
      <c r="D41" s="130">
        <f>'Startovní listina'!B41</f>
        <v>42</v>
      </c>
      <c r="E41" s="131" t="str">
        <f>'Startovní listina'!C41</f>
        <v>Komárková</v>
      </c>
      <c r="F41" s="131" t="str">
        <f>'Startovní listina'!D41</f>
        <v>Zdeňka</v>
      </c>
      <c r="G41" s="131">
        <f>'Startovní listina'!E41</f>
        <v>1974</v>
      </c>
      <c r="H41" s="131" t="str">
        <f>'Startovní listina'!F41</f>
        <v>SDH Bolešín</v>
      </c>
      <c r="I41" s="132">
        <v>0.09565972222222223</v>
      </c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</row>
    <row r="42" spans="1:41" s="134" customFormat="1" ht="33" customHeight="1">
      <c r="A42" s="129">
        <f>IF('Výsledková listina'!D42&lt;&gt;"",A41+1,"")</f>
        <v>38</v>
      </c>
      <c r="B42" s="123">
        <v>18</v>
      </c>
      <c r="C42" s="130" t="str">
        <f>'Startovní listina'!G42</f>
        <v>A</v>
      </c>
      <c r="D42" s="130">
        <f>'Startovní listina'!B42</f>
        <v>43</v>
      </c>
      <c r="E42" s="131" t="str">
        <f>'Startovní listina'!C42</f>
        <v>Krejčí</v>
      </c>
      <c r="F42" s="131" t="str">
        <f>'Startovní listina'!D42</f>
        <v>Tomáš</v>
      </c>
      <c r="G42" s="131">
        <f>'Startovní listina'!E42</f>
        <v>1986</v>
      </c>
      <c r="H42" s="131" t="str">
        <f>'Startovní listina'!F42</f>
        <v>Liga 100 Olomouc</v>
      </c>
      <c r="I42" s="132">
        <v>0.09715277777777777</v>
      </c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</row>
    <row r="43" spans="1:41" s="134" customFormat="1" ht="33" customHeight="1">
      <c r="A43" s="129">
        <f>IF('Výsledková listina'!D43&lt;&gt;"",A42+1,"")</f>
        <v>39</v>
      </c>
      <c r="B43" s="123">
        <v>13</v>
      </c>
      <c r="C43" s="130" t="str">
        <f>'Startovní listina'!G19</f>
        <v>B</v>
      </c>
      <c r="D43" s="130">
        <f>'Startovní listina'!B19</f>
        <v>16</v>
      </c>
      <c r="E43" s="131" t="str">
        <f>'Startovní listina'!C19</f>
        <v>Janek</v>
      </c>
      <c r="F43" s="131" t="str">
        <f>'Startovní listina'!D19</f>
        <v>Petr</v>
      </c>
      <c r="G43" s="131">
        <f>'Startovní listina'!E19</f>
        <v>1969</v>
      </c>
      <c r="H43" s="131" t="str">
        <f>'Startovní listina'!F19</f>
        <v>Brno</v>
      </c>
      <c r="I43" s="132">
        <v>0.0979050925925926</v>
      </c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</row>
    <row r="44" spans="1:41" s="134" customFormat="1" ht="33" customHeight="1">
      <c r="A44" s="129">
        <f>IF('Výsledková listina'!D44&lt;&gt;"",A43+1,"")</f>
        <v>40</v>
      </c>
      <c r="B44" s="123">
        <v>19</v>
      </c>
      <c r="C44" s="130" t="str">
        <f>'Startovní listina'!G6</f>
        <v>A</v>
      </c>
      <c r="D44" s="130">
        <f>'Startovní listina'!B6</f>
        <v>2</v>
      </c>
      <c r="E44" s="131" t="str">
        <f>'Startovní listina'!C6</f>
        <v>Hübner</v>
      </c>
      <c r="F44" s="131" t="str">
        <f>'Startovní listina'!D6</f>
        <v>Tomáš</v>
      </c>
      <c r="G44" s="131">
        <f>'Startovní listina'!E6</f>
        <v>1979</v>
      </c>
      <c r="H44" s="131" t="str">
        <f>'Startovní listina'!F6</f>
        <v>SDH Bolešín</v>
      </c>
      <c r="I44" s="132">
        <v>0.09824074074074074</v>
      </c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1:41" s="134" customFormat="1" ht="33" customHeight="1">
      <c r="A45" s="129">
        <f>IF('Výsledková listina'!D45&lt;&gt;"",A44+1,"")</f>
        <v>41</v>
      </c>
      <c r="B45" s="123">
        <v>20</v>
      </c>
      <c r="C45" s="130" t="str">
        <f>'Startovní listina'!G30</f>
        <v>A</v>
      </c>
      <c r="D45" s="130">
        <f>'Startovní listina'!B30</f>
        <v>29</v>
      </c>
      <c r="E45" s="131" t="str">
        <f>'Startovní listina'!C30</f>
        <v>Kolman</v>
      </c>
      <c r="F45" s="131" t="str">
        <f>'Startovní listina'!D30</f>
        <v>Jakub</v>
      </c>
      <c r="G45" s="131">
        <f>'Startovní listina'!E30</f>
        <v>1976</v>
      </c>
      <c r="H45" s="131" t="str">
        <f>'Startovní listina'!F30</f>
        <v>Posilovna Průvan</v>
      </c>
      <c r="I45" s="132">
        <v>0.10087962962962964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</row>
    <row r="46" spans="1:41" s="134" customFormat="1" ht="33" customHeight="1">
      <c r="A46" s="129">
        <f>IF('Výsledková listina'!D46&lt;&gt;"",A45+1,"")</f>
        <v>42</v>
      </c>
      <c r="B46" s="123">
        <v>1</v>
      </c>
      <c r="C46" s="130" t="str">
        <f>'Startovní listina'!G31</f>
        <v>D</v>
      </c>
      <c r="D46" s="130">
        <f>'Startovní listina'!B31</f>
        <v>30</v>
      </c>
      <c r="E46" s="131" t="str">
        <f>'Startovní listina'!C31</f>
        <v>Kaše</v>
      </c>
      <c r="F46" s="131" t="str">
        <f>'Startovní listina'!D31</f>
        <v>Jaroslav</v>
      </c>
      <c r="G46" s="131">
        <f>'Startovní listina'!E31</f>
        <v>1953</v>
      </c>
      <c r="H46" s="131" t="str">
        <f>'Startovní listina'!F31</f>
        <v>Club běžeckých outsiderů</v>
      </c>
      <c r="I46" s="132">
        <v>0.10105324074074074</v>
      </c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1:41" s="134" customFormat="1" ht="33" customHeight="1">
      <c r="A47" s="129">
        <f>IF('Výsledková listina'!D47&lt;&gt;"",A46+1,"")</f>
        <v>43</v>
      </c>
      <c r="B47" s="123">
        <v>14</v>
      </c>
      <c r="C47" s="130" t="str">
        <f>'Startovní listina'!G50</f>
        <v>B</v>
      </c>
      <c r="D47" s="130">
        <f>'Startovní listina'!B50</f>
        <v>51</v>
      </c>
      <c r="E47" s="131" t="str">
        <f>'Startovní listina'!C50</f>
        <v>Čech</v>
      </c>
      <c r="F47" s="131" t="str">
        <f>'Startovní listina'!D50</f>
        <v>Ladislav</v>
      </c>
      <c r="G47" s="131">
        <f>'Startovní listina'!E50</f>
        <v>1973</v>
      </c>
      <c r="H47" s="131" t="str">
        <f>'Startovní listina'!F50</f>
        <v>Mokrá</v>
      </c>
      <c r="I47" s="132">
        <v>0.10128472222222222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1" s="134" customFormat="1" ht="33" customHeight="1">
      <c r="A48" s="129">
        <f>IF('Výsledková listina'!D48&lt;&gt;"",A47+1,"")</f>
        <v>44</v>
      </c>
      <c r="B48" s="123">
        <v>2</v>
      </c>
      <c r="C48" s="130" t="str">
        <f>'Startovní listina'!G29</f>
        <v>D</v>
      </c>
      <c r="D48" s="130">
        <f>'Startovní listina'!B29</f>
        <v>28</v>
      </c>
      <c r="E48" s="131" t="str">
        <f>'Startovní listina'!C29</f>
        <v>Mareš</v>
      </c>
      <c r="F48" s="131" t="str">
        <f>'Startovní listina'!D29</f>
        <v>Bohumil</v>
      </c>
      <c r="G48" s="131">
        <f>'Startovní listina'!E29</f>
        <v>1951</v>
      </c>
      <c r="H48" s="131" t="str">
        <f>'Startovní listina'!F29</f>
        <v>LEAR Brno</v>
      </c>
      <c r="I48" s="132">
        <v>0.10151620370370369</v>
      </c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1:41" s="134" customFormat="1" ht="33" customHeight="1">
      <c r="A49" s="129">
        <f>IF('Výsledková listina'!D49&lt;&gt;"",A48+1,"")</f>
        <v>45</v>
      </c>
      <c r="B49" s="123">
        <v>15</v>
      </c>
      <c r="C49" s="130" t="str">
        <f>'Startovní listina'!G18</f>
        <v>B</v>
      </c>
      <c r="D49" s="130">
        <f>'Startovní listina'!B18</f>
        <v>14</v>
      </c>
      <c r="E49" s="131" t="str">
        <f>'Startovní listina'!C18</f>
        <v>Zavadil</v>
      </c>
      <c r="F49" s="131" t="str">
        <f>'Startovní listina'!D18</f>
        <v>Alexandr</v>
      </c>
      <c r="G49" s="131">
        <f>'Startovní listina'!E18</f>
        <v>1966</v>
      </c>
      <c r="H49" s="131" t="str">
        <f>'Startovní listina'!F18</f>
        <v>Jeseník</v>
      </c>
      <c r="I49" s="132">
        <v>0.10186342592592594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</row>
    <row r="50" spans="1:41" s="134" customFormat="1" ht="33" customHeight="1">
      <c r="A50" s="129">
        <f>IF('Výsledková listina'!D50&lt;&gt;"",A49+1,"")</f>
        <v>46</v>
      </c>
      <c r="B50" s="123">
        <v>16</v>
      </c>
      <c r="C50" s="130" t="str">
        <f>'Startovní listina'!G17</f>
        <v>B</v>
      </c>
      <c r="D50" s="130">
        <f>'Startovní listina'!B17</f>
        <v>13</v>
      </c>
      <c r="E50" s="131" t="str">
        <f>'Startovní listina'!C17</f>
        <v>Hejtmánek</v>
      </c>
      <c r="F50" s="131" t="str">
        <f>'Startovní listina'!D17</f>
        <v>Miroslav</v>
      </c>
      <c r="G50" s="131">
        <f>'Startovní listina'!E17</f>
        <v>1970</v>
      </c>
      <c r="H50" s="131" t="str">
        <f>'Startovní listina'!F17</f>
        <v>Brno</v>
      </c>
      <c r="I50" s="132">
        <v>0.101875</v>
      </c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</row>
    <row r="51" spans="1:41" s="134" customFormat="1" ht="33" customHeight="1">
      <c r="A51" s="129">
        <f>IF('Výsledková listina'!D51&lt;&gt;"",A50+1,"")</f>
        <v>47</v>
      </c>
      <c r="B51" s="123">
        <v>21</v>
      </c>
      <c r="C51" s="130" t="str">
        <f>'Startovní listina'!G24</f>
        <v>A</v>
      </c>
      <c r="D51" s="130">
        <f>'Startovní listina'!B24</f>
        <v>22</v>
      </c>
      <c r="E51" s="131" t="str">
        <f>'Startovní listina'!C24</f>
        <v>Špičák</v>
      </c>
      <c r="F51" s="131" t="str">
        <f>'Startovní listina'!D24</f>
        <v>Pavel</v>
      </c>
      <c r="G51" s="131">
        <f>'Startovní listina'!E24</f>
        <v>1978</v>
      </c>
      <c r="H51" s="131" t="str">
        <f>'Startovní listina'!F24</f>
        <v>Vyškov</v>
      </c>
      <c r="I51" s="132">
        <v>0.10216435185185185</v>
      </c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</row>
    <row r="52" spans="1:41" s="134" customFormat="1" ht="33" customHeight="1">
      <c r="A52" s="129">
        <f>IF('Výsledková listina'!D52&lt;&gt;"",A51+1,"")</f>
        <v>48</v>
      </c>
      <c r="B52" s="123">
        <v>22</v>
      </c>
      <c r="C52" s="130" t="str">
        <f>'Startovní listina'!G37</f>
        <v>A</v>
      </c>
      <c r="D52" s="130">
        <f>'Startovní listina'!B37</f>
        <v>37</v>
      </c>
      <c r="E52" s="131" t="str">
        <f>'Startovní listina'!C37</f>
        <v>Lenhart</v>
      </c>
      <c r="F52" s="131" t="str">
        <f>'Startovní listina'!D37</f>
        <v>Vít</v>
      </c>
      <c r="G52" s="131">
        <f>'Startovní listina'!E37</f>
        <v>1982</v>
      </c>
      <c r="H52" s="131" t="str">
        <f>'Startovní listina'!F37</f>
        <v>Liga 100 Olomouc</v>
      </c>
      <c r="I52" s="132">
        <v>0.10292824074074074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1:41" s="134" customFormat="1" ht="33" customHeight="1">
      <c r="A53" s="129">
        <f>IF('Výsledková listina'!D53&lt;&gt;"",A52+1,"")</f>
        <v>49</v>
      </c>
      <c r="B53" s="123">
        <v>23</v>
      </c>
      <c r="C53" s="130" t="str">
        <f>'Startovní listina'!G48</f>
        <v>A</v>
      </c>
      <c r="D53" s="130">
        <f>'Startovní listina'!B48</f>
        <v>49</v>
      </c>
      <c r="E53" s="131" t="str">
        <f>'Startovní listina'!C48</f>
        <v>Žejšek</v>
      </c>
      <c r="F53" s="131" t="str">
        <f>'Startovní listina'!D48</f>
        <v>Martin</v>
      </c>
      <c r="G53" s="131">
        <f>'Startovní listina'!E48</f>
        <v>1984</v>
      </c>
      <c r="H53" s="131" t="str">
        <f>'Startovní listina'!F48</f>
        <v>Kašpaři VM</v>
      </c>
      <c r="I53" s="132">
        <v>0.10532407407407407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</row>
    <row r="54" spans="1:41" s="134" customFormat="1" ht="33" customHeight="1">
      <c r="A54" s="129">
        <f>IF('Výsledková listina'!D54&lt;&gt;"",A53+1,"")</f>
        <v>50</v>
      </c>
      <c r="B54" s="123">
        <v>2</v>
      </c>
      <c r="C54" s="130" t="str">
        <f>'Startovní listina'!G49</f>
        <v>F</v>
      </c>
      <c r="D54" s="130">
        <f>'Startovní listina'!B49</f>
        <v>50</v>
      </c>
      <c r="E54" s="131" t="str">
        <f>'Startovní listina'!C49</f>
        <v>Kopecká</v>
      </c>
      <c r="F54" s="131" t="str">
        <f>'Startovní listina'!D49</f>
        <v>Michaela</v>
      </c>
      <c r="G54" s="131">
        <f>'Startovní listina'!E49</f>
        <v>1982</v>
      </c>
      <c r="H54" s="131" t="str">
        <f>'Startovní listina'!F49</f>
        <v>Kometky Boskovice</v>
      </c>
      <c r="I54" s="132">
        <v>0.10532407407407407</v>
      </c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</row>
    <row r="55" spans="1:41" s="134" customFormat="1" ht="33" customHeight="1">
      <c r="A55" s="129">
        <f>IF('Výsledková listina'!D55&lt;&gt;"",A54+1,"")</f>
        <v>51</v>
      </c>
      <c r="B55" s="123">
        <v>24</v>
      </c>
      <c r="C55" s="130" t="str">
        <f>'Startovní listina'!G62</f>
        <v>A</v>
      </c>
      <c r="D55" s="130">
        <f>'Startovní listina'!B62</f>
        <v>64</v>
      </c>
      <c r="E55" s="131" t="str">
        <f>'Startovní listina'!C62</f>
        <v>Milka</v>
      </c>
      <c r="F55" s="131" t="str">
        <f>'Startovní listina'!D62</f>
        <v>Zdeněk</v>
      </c>
      <c r="G55" s="131">
        <f>'Startovní listina'!E62</f>
        <v>1984</v>
      </c>
      <c r="H55" s="131" t="str">
        <f>'Startovní listina'!F62</f>
        <v>Brno</v>
      </c>
      <c r="I55" s="132">
        <v>0.10547453703703703</v>
      </c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</row>
    <row r="56" spans="1:41" s="134" customFormat="1" ht="33" customHeight="1">
      <c r="A56" s="129">
        <f>IF('Výsledková listina'!D56&lt;&gt;"",A55+1,"")</f>
        <v>52</v>
      </c>
      <c r="B56" s="123">
        <v>3</v>
      </c>
      <c r="C56" s="130" t="str">
        <f>'Startovní listina'!G44</f>
        <v>F</v>
      </c>
      <c r="D56" s="130">
        <f>'Startovní listina'!B44</f>
        <v>45</v>
      </c>
      <c r="E56" s="131" t="str">
        <f>'Startovní listina'!C44</f>
        <v>Lauterbachová</v>
      </c>
      <c r="F56" s="131" t="str">
        <f>'Startovní listina'!D44</f>
        <v>Lucie</v>
      </c>
      <c r="G56" s="131">
        <f>'Startovní listina'!E44</f>
        <v>1981</v>
      </c>
      <c r="H56" s="131" t="str">
        <f>'Startovní listina'!F44</f>
        <v>Líšnice</v>
      </c>
      <c r="I56" s="132">
        <v>0.10699074074074073</v>
      </c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</row>
    <row r="57" spans="1:41" s="134" customFormat="1" ht="33" customHeight="1">
      <c r="A57" s="129">
        <f>IF('Výsledková listina'!D57&lt;&gt;"",A56+1,"")</f>
        <v>53</v>
      </c>
      <c r="B57" s="123">
        <v>17</v>
      </c>
      <c r="C57" s="130" t="str">
        <f>'Startovní listina'!G71</f>
        <v>B</v>
      </c>
      <c r="D57" s="130">
        <f>'Startovní listina'!B71</f>
        <v>77</v>
      </c>
      <c r="E57" s="131" t="str">
        <f>'Startovní listina'!C71</f>
        <v>Tyleček</v>
      </c>
      <c r="F57" s="131" t="str">
        <f>'Startovní listina'!D71</f>
        <v>Pavel</v>
      </c>
      <c r="G57" s="131">
        <f>'Startovní listina'!E71</f>
        <v>1973</v>
      </c>
      <c r="H57" s="131" t="str">
        <f>'Startovní listina'!F71</f>
        <v>Brno - Jundrov</v>
      </c>
      <c r="I57" s="132">
        <v>0.1078587962962963</v>
      </c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</row>
    <row r="58" spans="1:41" s="134" customFormat="1" ht="33" customHeight="1">
      <c r="A58" s="129">
        <f>IF('Výsledková listina'!D58&lt;&gt;"",A57+1,"")</f>
        <v>54</v>
      </c>
      <c r="B58" s="123">
        <v>1</v>
      </c>
      <c r="C58" s="130" t="str">
        <f>'Startovní listina'!G51</f>
        <v>H</v>
      </c>
      <c r="D58" s="130">
        <f>'Startovní listina'!B51</f>
        <v>53</v>
      </c>
      <c r="E58" s="131" t="str">
        <f>'Startovní listina'!C51</f>
        <v>Skřivánková</v>
      </c>
      <c r="F58" s="131" t="str">
        <f>'Startovní listina'!D51</f>
        <v>Dana</v>
      </c>
      <c r="G58" s="131">
        <f>'Startovní listina'!E51</f>
        <v>1967</v>
      </c>
      <c r="H58" s="131" t="str">
        <f>'Startovní listina'!F51</f>
        <v>LRS Vyškov</v>
      </c>
      <c r="I58" s="132">
        <v>0.10792824074074074</v>
      </c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</row>
    <row r="59" spans="1:41" s="134" customFormat="1" ht="33" customHeight="1">
      <c r="A59" s="129">
        <f>IF('Výsledková listina'!D59&lt;&gt;"",A58+1,"")</f>
        <v>55</v>
      </c>
      <c r="B59" s="123">
        <v>25</v>
      </c>
      <c r="C59" s="130" t="str">
        <f>'Startovní listina'!G66</f>
        <v>A</v>
      </c>
      <c r="D59" s="130">
        <f>'Startovní listina'!B66</f>
        <v>72</v>
      </c>
      <c r="E59" s="131" t="str">
        <f>'Startovní listina'!C66</f>
        <v>Molva</v>
      </c>
      <c r="F59" s="131" t="str">
        <f>'Startovní listina'!D66</f>
        <v>František</v>
      </c>
      <c r="G59" s="131">
        <f>'Startovní listina'!E66</f>
        <v>1994</v>
      </c>
      <c r="H59" s="131" t="str">
        <f>'Startovní listina'!F66</f>
        <v>Sokol Jihlava</v>
      </c>
      <c r="I59" s="132">
        <v>0.10824074074074075</v>
      </c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</row>
    <row r="60" spans="1:41" s="134" customFormat="1" ht="33" customHeight="1">
      <c r="A60" s="129">
        <f>IF('Výsledková listina'!D60&lt;&gt;"",A59+1,"")</f>
        <v>56</v>
      </c>
      <c r="B60" s="123">
        <v>3</v>
      </c>
      <c r="C60" s="130" t="str">
        <f>'Startovní listina'!G36</f>
        <v>D</v>
      </c>
      <c r="D60" s="130">
        <f>'Startovní listina'!B36</f>
        <v>36</v>
      </c>
      <c r="E60" s="131" t="str">
        <f>'Startovní listina'!C36</f>
        <v>Raclavský</v>
      </c>
      <c r="F60" s="131" t="str">
        <f>'Startovní listina'!D36</f>
        <v>Vlastimil</v>
      </c>
      <c r="G60" s="131">
        <f>'Startovní listina'!E36</f>
        <v>1955</v>
      </c>
      <c r="H60" s="131" t="str">
        <f>'Startovní listina'!F36</f>
        <v>Liga 100 Olomouc</v>
      </c>
      <c r="I60" s="132">
        <v>0.10858796296296297</v>
      </c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</row>
    <row r="61" spans="1:41" s="134" customFormat="1" ht="33" customHeight="1">
      <c r="A61" s="129">
        <f>IF('Výsledková listina'!D61&lt;&gt;"",A60+1,"")</f>
        <v>57</v>
      </c>
      <c r="B61" s="123">
        <v>18</v>
      </c>
      <c r="C61" s="130" t="str">
        <f>'Startovní listina'!G10</f>
        <v>B</v>
      </c>
      <c r="D61" s="130">
        <f>'Startovní listina'!B10</f>
        <v>6</v>
      </c>
      <c r="E61" s="131" t="str">
        <f>'Startovní listina'!C10</f>
        <v>Koudelka</v>
      </c>
      <c r="F61" s="131" t="str">
        <f>'Startovní listina'!D10</f>
        <v>Josef</v>
      </c>
      <c r="G61" s="131">
        <f>'Startovní listina'!E10</f>
        <v>1973</v>
      </c>
      <c r="H61" s="131" t="str">
        <f>'Startovní listina'!F10</f>
        <v>VELUX Vyškov</v>
      </c>
      <c r="I61" s="132">
        <v>0.11122685185185184</v>
      </c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</row>
    <row r="62" spans="1:41" s="134" customFormat="1" ht="33" customHeight="1">
      <c r="A62" s="129">
        <f>IF('Výsledková listina'!D62&lt;&gt;"",A61+1,"")</f>
        <v>58</v>
      </c>
      <c r="B62" s="123">
        <v>4</v>
      </c>
      <c r="C62" s="130" t="str">
        <f>'Startovní listina'!G57</f>
        <v>F</v>
      </c>
      <c r="D62" s="130">
        <f>'Startovní listina'!B57</f>
        <v>59</v>
      </c>
      <c r="E62" s="131" t="str">
        <f>'Startovní listina'!C57</f>
        <v>Dřímalová</v>
      </c>
      <c r="F62" s="131" t="str">
        <f>'Startovní listina'!D57</f>
        <v>Martina</v>
      </c>
      <c r="G62" s="131">
        <f>'Startovní listina'!E57</f>
        <v>1989</v>
      </c>
      <c r="H62" s="131" t="str">
        <f>'Startovní listina'!F57</f>
        <v>Liga 100 Olomouc</v>
      </c>
      <c r="I62" s="132">
        <v>0.11364583333333333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</row>
    <row r="63" spans="1:41" s="134" customFormat="1" ht="33" customHeight="1">
      <c r="A63" s="129">
        <f>IF('Výsledková listina'!D63&lt;&gt;"",A62+1,"")</f>
        <v>59</v>
      </c>
      <c r="B63" s="123">
        <v>26</v>
      </c>
      <c r="C63" s="130" t="str">
        <f>'Startovní listina'!G46</f>
        <v>A</v>
      </c>
      <c r="D63" s="130">
        <f>'Startovní listina'!B46</f>
        <v>47</v>
      </c>
      <c r="E63" s="131" t="str">
        <f>'Startovní listina'!C46</f>
        <v>Procházka</v>
      </c>
      <c r="F63" s="131" t="str">
        <f>'Startovní listina'!D46</f>
        <v>Pavel</v>
      </c>
      <c r="G63" s="131">
        <f>'Startovní listina'!E46</f>
        <v>1988</v>
      </c>
      <c r="H63" s="131" t="str">
        <f>'Startovní listina'!F46</f>
        <v>Bystřice nad Pernštejnem</v>
      </c>
      <c r="I63" s="132">
        <v>0.11450231481481482</v>
      </c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</row>
    <row r="64" spans="1:41" s="134" customFormat="1" ht="33" customHeight="1">
      <c r="A64" s="129">
        <f>IF('Výsledková listina'!D64&lt;&gt;"",A63+1,"")</f>
        <v>60</v>
      </c>
      <c r="B64" s="123">
        <v>5</v>
      </c>
      <c r="C64" s="130" t="str">
        <f>'Startovní listina'!G63</f>
        <v>F</v>
      </c>
      <c r="D64" s="130">
        <f>'Startovní listina'!B63</f>
        <v>67</v>
      </c>
      <c r="E64" s="131" t="str">
        <f>'Startovní listina'!C63</f>
        <v>Dostálová</v>
      </c>
      <c r="F64" s="131" t="str">
        <f>'Startovní listina'!D63</f>
        <v>Vendula</v>
      </c>
      <c r="G64" s="131">
        <f>'Startovní listina'!E63</f>
        <v>1981</v>
      </c>
      <c r="H64" s="131" t="str">
        <f>'Startovní listina'!F63</f>
        <v>HAL 3000 Brno</v>
      </c>
      <c r="I64" s="132">
        <v>0.1167824074074074</v>
      </c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</row>
    <row r="65" spans="1:41" s="134" customFormat="1" ht="33" customHeight="1">
      <c r="A65" s="129">
        <f>IF('Výsledková listina'!D65&lt;&gt;"",A64+1,"")</f>
        <v>61</v>
      </c>
      <c r="B65" s="123">
        <v>6</v>
      </c>
      <c r="C65" s="130" t="str">
        <f>'Startovní listina'!G61</f>
        <v>C</v>
      </c>
      <c r="D65" s="130">
        <f>'Startovní listina'!B61</f>
        <v>63</v>
      </c>
      <c r="E65" s="131" t="str">
        <f>'Startovní listina'!C61</f>
        <v>Bečička</v>
      </c>
      <c r="F65" s="131" t="str">
        <f>'Startovní listina'!D61</f>
        <v>Petr</v>
      </c>
      <c r="G65" s="131">
        <f>'Startovní listina'!E61</f>
        <v>1960</v>
      </c>
      <c r="H65" s="131" t="str">
        <f>'Startovní listina'!F61</f>
        <v>HAL 3000 Brno</v>
      </c>
      <c r="I65" s="132">
        <v>0.1174074074074074</v>
      </c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</row>
    <row r="66" spans="1:41" s="134" customFormat="1" ht="33" customHeight="1">
      <c r="A66" s="129">
        <f>IF('Výsledková listina'!D66&lt;&gt;"",A65+1,"")</f>
        <v>62</v>
      </c>
      <c r="B66" s="123">
        <v>27</v>
      </c>
      <c r="C66" s="130" t="str">
        <f>'Startovní listina'!G8</f>
        <v>A</v>
      </c>
      <c r="D66" s="130">
        <f>'Startovní listina'!B8</f>
        <v>4</v>
      </c>
      <c r="E66" s="131" t="str">
        <f>'Startovní listina'!C8</f>
        <v>Ulrich</v>
      </c>
      <c r="F66" s="131" t="str">
        <f>'Startovní listina'!D8</f>
        <v>Zdeněk</v>
      </c>
      <c r="G66" s="131">
        <f>'Startovní listina'!E8</f>
        <v>1976</v>
      </c>
      <c r="H66" s="131" t="str">
        <f>'Startovní listina'!F8</f>
        <v>VELUX Vyškov</v>
      </c>
      <c r="I66" s="132">
        <v>0.11818287037037038</v>
      </c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</row>
    <row r="67" spans="1:41" s="134" customFormat="1" ht="33" customHeight="1">
      <c r="A67" s="129">
        <f>IF('Výsledková listina'!D67&lt;&gt;"",A66+1,"")</f>
        <v>63</v>
      </c>
      <c r="B67" s="123">
        <v>2</v>
      </c>
      <c r="C67" s="130" t="str">
        <f>'Startovní listina'!G54</f>
        <v>H</v>
      </c>
      <c r="D67" s="130">
        <f>'Startovní listina'!B54</f>
        <v>56</v>
      </c>
      <c r="E67" s="131" t="str">
        <f>'Startovní listina'!C54</f>
        <v>Kašová</v>
      </c>
      <c r="F67" s="131" t="str">
        <f>'Startovní listina'!D54</f>
        <v>Hana</v>
      </c>
      <c r="G67" s="131">
        <f>'Startovní listina'!E54</f>
        <v>1954</v>
      </c>
      <c r="H67" s="131" t="str">
        <f>'Startovní listina'!F54</f>
        <v>BARNEX SPORT Brno</v>
      </c>
      <c r="I67" s="132">
        <v>0.11986111111111113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1:41" s="134" customFormat="1" ht="33" customHeight="1">
      <c r="A68" s="129">
        <f>IF('Výsledková listina'!D68&lt;&gt;"",A67+1,"")</f>
        <v>64</v>
      </c>
      <c r="B68" s="123">
        <v>28</v>
      </c>
      <c r="C68" s="130" t="str">
        <f>'Startovní listina'!G9</f>
        <v>A</v>
      </c>
      <c r="D68" s="130">
        <f>'Startovní listina'!B9</f>
        <v>5</v>
      </c>
      <c r="E68" s="131" t="str">
        <f>'Startovní listina'!C9</f>
        <v>Jalůvka</v>
      </c>
      <c r="F68" s="131" t="str">
        <f>'Startovní listina'!D9</f>
        <v>Petr</v>
      </c>
      <c r="G68" s="131">
        <f>'Startovní listina'!E9</f>
        <v>1976</v>
      </c>
      <c r="H68" s="131" t="str">
        <f>'Startovní listina'!F9</f>
        <v>VELUX Vyškov</v>
      </c>
      <c r="I68" s="132">
        <v>0.12053240740740741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</row>
    <row r="69" spans="1:41" s="134" customFormat="1" ht="33" customHeight="1">
      <c r="A69" s="129">
        <f>IF('Výsledková listina'!D69&lt;&gt;"",A68+1,"")</f>
        <v>65</v>
      </c>
      <c r="B69" s="123">
        <v>19</v>
      </c>
      <c r="C69" s="130" t="str">
        <f>'Startovní listina'!G69</f>
        <v>B</v>
      </c>
      <c r="D69" s="130">
        <f>'Startovní listina'!B69</f>
        <v>75</v>
      </c>
      <c r="E69" s="131" t="str">
        <f>'Startovní listina'!C69</f>
        <v>Jaskulka</v>
      </c>
      <c r="F69" s="131" t="str">
        <f>'Startovní listina'!D69</f>
        <v>Martin</v>
      </c>
      <c r="G69" s="131">
        <f>'Startovní listina'!E69</f>
        <v>1968</v>
      </c>
      <c r="H69" s="131" t="str">
        <f>'Startovní listina'!F69</f>
        <v>Kuřim</v>
      </c>
      <c r="I69" s="132">
        <v>0.12136574074074075</v>
      </c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</row>
    <row r="70" spans="1:41" s="134" customFormat="1" ht="33" customHeight="1">
      <c r="A70" s="129">
        <f>IF('Výsledková listina'!D70&lt;&gt;"",A69+1,"")</f>
        <v>66</v>
      </c>
      <c r="B70" s="123">
        <v>20</v>
      </c>
      <c r="C70" s="130" t="str">
        <f>'Startovní listina'!G70</f>
        <v>B</v>
      </c>
      <c r="D70" s="130">
        <f>'Startovní listina'!B70</f>
        <v>76</v>
      </c>
      <c r="E70" s="131" t="str">
        <f>'Startovní listina'!C70</f>
        <v>Konečný</v>
      </c>
      <c r="F70" s="131" t="str">
        <f>'Startovní listina'!D70</f>
        <v>Jaroslav</v>
      </c>
      <c r="G70" s="131">
        <f>'Startovní listina'!E70</f>
        <v>1969</v>
      </c>
      <c r="H70" s="131" t="str">
        <f>'Startovní listina'!F70</f>
        <v>O2 Czech Republic Popůvky</v>
      </c>
      <c r="I70" s="132">
        <v>0.12827546296296297</v>
      </c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</row>
    <row r="71" spans="1:41" s="134" customFormat="1" ht="33" customHeight="1">
      <c r="A71" s="129">
        <f>IF('Výsledková listina'!D71&lt;&gt;"",A70+1,"")</f>
        <v>67</v>
      </c>
      <c r="B71" s="123">
        <v>3</v>
      </c>
      <c r="C71" s="130" t="str">
        <f>'Startovní listina'!G12</f>
        <v>H</v>
      </c>
      <c r="D71" s="130">
        <f>'Startovní listina'!B12</f>
        <v>8</v>
      </c>
      <c r="E71" s="131" t="str">
        <f>'Startovní listina'!C12</f>
        <v>Tesařová</v>
      </c>
      <c r="F71" s="131" t="str">
        <f>'Startovní listina'!D12</f>
        <v>Marie</v>
      </c>
      <c r="G71" s="131">
        <f>'Startovní listina'!E12</f>
        <v>1954</v>
      </c>
      <c r="H71" s="131" t="str">
        <f>'Startovní listina'!F12</f>
        <v>Křižanov</v>
      </c>
      <c r="I71" s="132">
        <v>0.13104166666666667</v>
      </c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</row>
    <row r="72" spans="1:41" s="134" customFormat="1" ht="33" customHeight="1">
      <c r="A72" s="129">
        <f>IF('Výsledková listina'!D72&lt;&gt;"",A71+1,"")</f>
        <v>68</v>
      </c>
      <c r="B72" s="123">
        <v>7</v>
      </c>
      <c r="C72" s="130" t="str">
        <f>'Startovní listina'!G28</f>
        <v>C</v>
      </c>
      <c r="D72" s="130">
        <f>'Startovní listina'!B28</f>
        <v>27</v>
      </c>
      <c r="E72" s="131" t="str">
        <f>'Startovní listina'!C28</f>
        <v>Krátký</v>
      </c>
      <c r="F72" s="131" t="str">
        <f>'Startovní listina'!D28</f>
        <v>Josef</v>
      </c>
      <c r="G72" s="131">
        <f>'Startovní listina'!E28</f>
        <v>1965</v>
      </c>
      <c r="H72" s="131" t="str">
        <f>'Startovní listina'!F28</f>
        <v>Hvězda SKP Pardubice</v>
      </c>
      <c r="I72" s="132">
        <v>0.14126157407407408</v>
      </c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</row>
    <row r="73" spans="3:9" s="117" customFormat="1" ht="12.75">
      <c r="C73" s="135"/>
      <c r="D73" s="136"/>
      <c r="E73" s="137"/>
      <c r="F73" s="137"/>
      <c r="G73" s="135"/>
      <c r="H73" s="135"/>
      <c r="I73" s="136"/>
    </row>
    <row r="74" spans="3:9" s="117" customFormat="1" ht="12.75">
      <c r="C74" s="135"/>
      <c r="D74" s="136"/>
      <c r="E74" s="137"/>
      <c r="F74" s="137"/>
      <c r="G74" s="135"/>
      <c r="H74" s="135"/>
      <c r="I74" s="136"/>
    </row>
    <row r="75" spans="3:9" s="117" customFormat="1" ht="12.75">
      <c r="C75" s="135"/>
      <c r="D75" s="136"/>
      <c r="E75" s="137"/>
      <c r="F75" s="137"/>
      <c r="G75" s="135"/>
      <c r="H75" s="135"/>
      <c r="I75" s="136"/>
    </row>
    <row r="76" spans="3:9" s="117" customFormat="1" ht="12.75">
      <c r="C76" s="135"/>
      <c r="D76" s="136"/>
      <c r="E76" s="137"/>
      <c r="F76" s="137"/>
      <c r="G76" s="135"/>
      <c r="H76" s="135"/>
      <c r="I76" s="136"/>
    </row>
    <row r="77" spans="3:9" s="117" customFormat="1" ht="12.75">
      <c r="C77" s="135"/>
      <c r="D77" s="136"/>
      <c r="E77" s="137"/>
      <c r="F77" s="137"/>
      <c r="G77" s="135"/>
      <c r="H77" s="135"/>
      <c r="I77" s="136"/>
    </row>
    <row r="78" spans="3:4" s="117" customFormat="1" ht="12.75" customHeight="1">
      <c r="C78" s="135"/>
      <c r="D78" s="136"/>
    </row>
    <row r="79" spans="3:4" s="117" customFormat="1" ht="12.75" customHeight="1">
      <c r="C79" s="135"/>
      <c r="D79" s="136"/>
    </row>
    <row r="80" spans="3:4" s="117" customFormat="1" ht="12.75" customHeight="1">
      <c r="C80" s="135"/>
      <c r="D80" s="136"/>
    </row>
    <row r="81" spans="3:4" s="117" customFormat="1" ht="12.75" customHeight="1">
      <c r="C81" s="135"/>
      <c r="D81" s="136"/>
    </row>
    <row r="82" spans="3:4" s="117" customFormat="1" ht="12.75" customHeight="1">
      <c r="C82" s="135"/>
      <c r="D82" s="136"/>
    </row>
    <row r="83" s="117" customFormat="1" ht="12.75" customHeight="1">
      <c r="D83" s="138"/>
    </row>
    <row r="84" s="117" customFormat="1" ht="13.5" customHeight="1">
      <c r="D84" s="138"/>
    </row>
    <row r="85" spans="7:9" s="117" customFormat="1" ht="12.75">
      <c r="G85" s="138"/>
      <c r="I85" s="138"/>
    </row>
    <row r="86" spans="7:9" s="117" customFormat="1" ht="12.75">
      <c r="G86" s="138"/>
      <c r="I86" s="138"/>
    </row>
    <row r="87" spans="7:9" s="117" customFormat="1" ht="12.75">
      <c r="G87" s="138"/>
      <c r="I87" s="138"/>
    </row>
    <row r="88" spans="7:9" s="117" customFormat="1" ht="12.75">
      <c r="G88" s="138"/>
      <c r="I88" s="138"/>
    </row>
    <row r="89" spans="7:9" s="117" customFormat="1" ht="12.75">
      <c r="G89" s="138"/>
      <c r="I89" s="138"/>
    </row>
    <row r="90" spans="7:9" s="117" customFormat="1" ht="12.75">
      <c r="G90" s="138"/>
      <c r="I90" s="138"/>
    </row>
    <row r="91" spans="7:9" s="117" customFormat="1" ht="12.75">
      <c r="G91" s="138"/>
      <c r="I91" s="138"/>
    </row>
    <row r="92" spans="7:9" s="117" customFormat="1" ht="12.75">
      <c r="G92" s="138"/>
      <c r="I92" s="138"/>
    </row>
    <row r="93" spans="7:9" s="117" customFormat="1" ht="12.75">
      <c r="G93" s="138"/>
      <c r="I93" s="138"/>
    </row>
    <row r="94" spans="7:9" s="117" customFormat="1" ht="12.75">
      <c r="G94" s="138"/>
      <c r="I94" s="138"/>
    </row>
    <row r="95" spans="7:9" s="117" customFormat="1" ht="12.75">
      <c r="G95" s="138"/>
      <c r="I95" s="138"/>
    </row>
    <row r="96" spans="7:9" s="117" customFormat="1" ht="12.75">
      <c r="G96" s="138"/>
      <c r="I96" s="138"/>
    </row>
    <row r="97" spans="7:9" s="117" customFormat="1" ht="12.75">
      <c r="G97" s="138"/>
      <c r="I97" s="138"/>
    </row>
    <row r="98" spans="7:9" s="117" customFormat="1" ht="12.75">
      <c r="G98" s="138"/>
      <c r="I98" s="138"/>
    </row>
    <row r="99" spans="7:9" s="117" customFormat="1" ht="12.75">
      <c r="G99" s="138"/>
      <c r="I99" s="138"/>
    </row>
    <row r="100" spans="7:9" s="117" customFormat="1" ht="12.75">
      <c r="G100" s="138"/>
      <c r="I100" s="138"/>
    </row>
    <row r="101" spans="7:9" s="117" customFormat="1" ht="12.75">
      <c r="G101" s="138"/>
      <c r="I101" s="138"/>
    </row>
    <row r="102" spans="7:9" s="117" customFormat="1" ht="12.75">
      <c r="G102" s="138"/>
      <c r="I102" s="138"/>
    </row>
    <row r="103" spans="7:9" s="117" customFormat="1" ht="12.75">
      <c r="G103" s="138"/>
      <c r="I103" s="138"/>
    </row>
    <row r="104" spans="7:9" s="117" customFormat="1" ht="12.75">
      <c r="G104" s="138"/>
      <c r="I104" s="138"/>
    </row>
    <row r="105" spans="7:9" s="117" customFormat="1" ht="12.75">
      <c r="G105" s="138"/>
      <c r="I105" s="138"/>
    </row>
    <row r="106" spans="7:9" s="117" customFormat="1" ht="12.75">
      <c r="G106" s="138"/>
      <c r="I106" s="138"/>
    </row>
    <row r="107" spans="7:9" s="117" customFormat="1" ht="12.75">
      <c r="G107" s="138"/>
      <c r="I107" s="138"/>
    </row>
    <row r="108" spans="7:9" s="117" customFormat="1" ht="12.75">
      <c r="G108" s="138"/>
      <c r="I108" s="138"/>
    </row>
    <row r="109" spans="7:9" s="117" customFormat="1" ht="12.75">
      <c r="G109" s="138"/>
      <c r="I109" s="138"/>
    </row>
    <row r="110" spans="7:9" s="117" customFormat="1" ht="12.75">
      <c r="G110" s="138"/>
      <c r="I110" s="138"/>
    </row>
    <row r="111" spans="7:9" s="117" customFormat="1" ht="12.75">
      <c r="G111" s="138"/>
      <c r="I111" s="138"/>
    </row>
    <row r="112" spans="7:9" s="117" customFormat="1" ht="12.75">
      <c r="G112" s="138"/>
      <c r="I112" s="138"/>
    </row>
    <row r="113" spans="7:9" s="117" customFormat="1" ht="12.75">
      <c r="G113" s="138"/>
      <c r="I113" s="138"/>
    </row>
    <row r="114" spans="7:9" s="117" customFormat="1" ht="12.75">
      <c r="G114" s="138"/>
      <c r="I114" s="138"/>
    </row>
    <row r="115" spans="7:9" s="117" customFormat="1" ht="12.75">
      <c r="G115" s="138"/>
      <c r="I115" s="138"/>
    </row>
    <row r="116" spans="7:9" s="117" customFormat="1" ht="12.75">
      <c r="G116" s="138"/>
      <c r="I116" s="138"/>
    </row>
    <row r="117" spans="7:9" s="117" customFormat="1" ht="12.75">
      <c r="G117" s="138"/>
      <c r="I117" s="138"/>
    </row>
    <row r="118" spans="7:9" s="117" customFormat="1" ht="12.75">
      <c r="G118" s="138"/>
      <c r="I118" s="138"/>
    </row>
    <row r="119" spans="7:9" s="117" customFormat="1" ht="12.75">
      <c r="G119" s="138"/>
      <c r="I119" s="138"/>
    </row>
    <row r="120" spans="7:9" s="117" customFormat="1" ht="12.75">
      <c r="G120" s="138"/>
      <c r="I120" s="138"/>
    </row>
    <row r="121" spans="7:9" s="117" customFormat="1" ht="12.75">
      <c r="G121" s="138"/>
      <c r="I121" s="138"/>
    </row>
    <row r="122" spans="7:9" s="117" customFormat="1" ht="12.75">
      <c r="G122" s="138"/>
      <c r="I122" s="138"/>
    </row>
    <row r="123" spans="7:9" s="117" customFormat="1" ht="12.75">
      <c r="G123" s="138"/>
      <c r="I123" s="138"/>
    </row>
    <row r="124" spans="7:9" s="117" customFormat="1" ht="12.75">
      <c r="G124" s="138"/>
      <c r="I124" s="138"/>
    </row>
    <row r="125" spans="7:9" s="117" customFormat="1" ht="12.75">
      <c r="G125" s="138"/>
      <c r="I125" s="138"/>
    </row>
    <row r="126" spans="7:9" s="117" customFormat="1" ht="12.75">
      <c r="G126" s="138"/>
      <c r="I126" s="138"/>
    </row>
    <row r="127" spans="7:9" s="117" customFormat="1" ht="12.75">
      <c r="G127" s="138"/>
      <c r="I127" s="138"/>
    </row>
    <row r="128" spans="7:9" s="117" customFormat="1" ht="12.75">
      <c r="G128" s="138"/>
      <c r="I128" s="138"/>
    </row>
    <row r="129" spans="7:9" s="117" customFormat="1" ht="12.75">
      <c r="G129" s="138"/>
      <c r="I129" s="138"/>
    </row>
    <row r="130" spans="7:9" s="117" customFormat="1" ht="12.75">
      <c r="G130" s="138"/>
      <c r="I130" s="138"/>
    </row>
    <row r="131" spans="7:9" s="117" customFormat="1" ht="12.75">
      <c r="G131" s="138"/>
      <c r="I131" s="138"/>
    </row>
    <row r="132" spans="7:9" s="117" customFormat="1" ht="12.75">
      <c r="G132" s="138"/>
      <c r="I132" s="138"/>
    </row>
    <row r="133" spans="7:9" s="117" customFormat="1" ht="12.75">
      <c r="G133" s="138"/>
      <c r="I133" s="138"/>
    </row>
    <row r="134" spans="7:9" s="117" customFormat="1" ht="12.75">
      <c r="G134" s="138"/>
      <c r="I134" s="138"/>
    </row>
    <row r="135" spans="7:9" s="117" customFormat="1" ht="12.75">
      <c r="G135" s="138"/>
      <c r="I135" s="138"/>
    </row>
    <row r="136" spans="7:9" s="117" customFormat="1" ht="12.75">
      <c r="G136" s="138"/>
      <c r="I136" s="138"/>
    </row>
    <row r="137" spans="7:9" s="117" customFormat="1" ht="12.75">
      <c r="G137" s="138"/>
      <c r="I137" s="138"/>
    </row>
    <row r="138" spans="7:9" s="117" customFormat="1" ht="12.75">
      <c r="G138" s="138"/>
      <c r="I138" s="138"/>
    </row>
    <row r="139" spans="7:9" s="117" customFormat="1" ht="12.75">
      <c r="G139" s="138"/>
      <c r="I139" s="138"/>
    </row>
    <row r="140" spans="7:9" s="117" customFormat="1" ht="12.75">
      <c r="G140" s="138"/>
      <c r="I140" s="138"/>
    </row>
    <row r="141" spans="7:9" s="117" customFormat="1" ht="12.75">
      <c r="G141" s="138"/>
      <c r="I141" s="138"/>
    </row>
    <row r="142" spans="7:9" s="117" customFormat="1" ht="12.75">
      <c r="G142" s="138"/>
      <c r="I142" s="138"/>
    </row>
    <row r="143" spans="7:9" s="117" customFormat="1" ht="12.75">
      <c r="G143" s="138"/>
      <c r="I143" s="138"/>
    </row>
    <row r="144" spans="7:9" s="117" customFormat="1" ht="12.75">
      <c r="G144" s="138"/>
      <c r="I144" s="138"/>
    </row>
    <row r="145" spans="7:9" s="117" customFormat="1" ht="12.75">
      <c r="G145" s="138"/>
      <c r="I145" s="138"/>
    </row>
    <row r="146" spans="7:9" s="117" customFormat="1" ht="12.75">
      <c r="G146" s="138"/>
      <c r="I146" s="138"/>
    </row>
    <row r="147" spans="7:9" s="117" customFormat="1" ht="12.75">
      <c r="G147" s="138"/>
      <c r="I147" s="138"/>
    </row>
    <row r="148" spans="7:9" s="117" customFormat="1" ht="12.75">
      <c r="G148" s="138"/>
      <c r="I148" s="138"/>
    </row>
    <row r="149" spans="7:9" s="117" customFormat="1" ht="12.75">
      <c r="G149" s="138"/>
      <c r="I149" s="138"/>
    </row>
    <row r="150" spans="7:9" s="117" customFormat="1" ht="12.75">
      <c r="G150" s="138"/>
      <c r="I150" s="138"/>
    </row>
    <row r="151" spans="7:9" s="117" customFormat="1" ht="12.75">
      <c r="G151" s="138"/>
      <c r="I151" s="138"/>
    </row>
    <row r="152" spans="7:9" s="117" customFormat="1" ht="12.75">
      <c r="G152" s="138"/>
      <c r="I152" s="138"/>
    </row>
    <row r="153" spans="7:9" s="117" customFormat="1" ht="12.75">
      <c r="G153" s="138"/>
      <c r="I153" s="138"/>
    </row>
    <row r="154" spans="7:9" s="117" customFormat="1" ht="12.75">
      <c r="G154" s="138"/>
      <c r="I154" s="138"/>
    </row>
    <row r="155" spans="7:9" s="117" customFormat="1" ht="12.75">
      <c r="G155" s="138"/>
      <c r="I155" s="138"/>
    </row>
  </sheetData>
  <sheetProtection sheet="1" objects="1" scenarios="1" selectLockedCells="1"/>
  <mergeCells count="3">
    <mergeCell ref="A1:I1"/>
    <mergeCell ref="A3:I3"/>
    <mergeCell ref="A2:I2"/>
  </mergeCells>
  <printOptions/>
  <pageMargins left="0.5118110236220472" right="0" top="0.5118110236220472" bottom="0.1968503937007874" header="0.4330708661417323" footer="0.15748031496062992"/>
  <pageSetup orientation="portrait" paperSize="9" scale="5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K164"/>
  <sheetViews>
    <sheetView zoomScale="140" zoomScaleNormal="140" zoomScalePageLayoutView="0" workbookViewId="0" topLeftCell="A4">
      <selection activeCell="A4" sqref="A4"/>
    </sheetView>
  </sheetViews>
  <sheetFormatPr defaultColWidth="9.140625" defaultRowHeight="12.75"/>
  <cols>
    <col min="1" max="1" width="3.00390625" style="12" bestFit="1" customWidth="1"/>
    <col min="2" max="2" width="13.28125" style="12" customWidth="1"/>
    <col min="3" max="3" width="11.140625" style="12" bestFit="1" customWidth="1"/>
    <col min="4" max="4" width="9.140625" style="12" customWidth="1"/>
    <col min="5" max="5" width="27.28125" style="12" bestFit="1" customWidth="1"/>
    <col min="6" max="6" width="9.140625" style="12" customWidth="1"/>
    <col min="7" max="7" width="12.28125" style="12" bestFit="1" customWidth="1"/>
    <col min="8" max="8" width="10.28125" style="10" customWidth="1"/>
    <col min="9" max="16384" width="9.140625" style="12" customWidth="1"/>
  </cols>
  <sheetData>
    <row r="1" spans="1:8" ht="59.25" customHeight="1">
      <c r="A1" s="170" t="str">
        <f>"Běh přes přehradu "&amp;'Startovní listina'!A2</f>
        <v>Běh přes přehradu 11. ročník</v>
      </c>
      <c r="B1" s="171"/>
      <c r="C1" s="171"/>
      <c r="D1" s="171"/>
      <c r="E1" s="171"/>
      <c r="F1" s="171"/>
      <c r="G1" s="171"/>
      <c r="H1" s="172"/>
    </row>
    <row r="2" spans="1:8" ht="20.25" customHeight="1" thickBot="1">
      <c r="A2" s="173">
        <f>'Startovní listina'!A3:G3</f>
        <v>42154</v>
      </c>
      <c r="B2" s="174"/>
      <c r="C2" s="174"/>
      <c r="D2" s="174"/>
      <c r="E2" s="174"/>
      <c r="F2" s="174"/>
      <c r="G2" s="174"/>
      <c r="H2" s="175"/>
    </row>
    <row r="3" spans="1:8" ht="26.25" thickBot="1">
      <c r="A3" s="13"/>
      <c r="B3" s="2" t="s">
        <v>6</v>
      </c>
      <c r="C3" s="2" t="s">
        <v>0</v>
      </c>
      <c r="D3" s="2" t="s">
        <v>1</v>
      </c>
      <c r="E3" s="2" t="s">
        <v>4</v>
      </c>
      <c r="F3" s="14" t="s">
        <v>7</v>
      </c>
      <c r="G3" s="2" t="s">
        <v>8</v>
      </c>
      <c r="H3" s="11" t="s">
        <v>2</v>
      </c>
    </row>
    <row r="4" spans="1:8" s="115" customFormat="1" ht="16.5" customHeight="1">
      <c r="A4" s="68">
        <v>1</v>
      </c>
      <c r="B4" s="110" t="s">
        <v>230</v>
      </c>
      <c r="C4" s="110" t="s">
        <v>191</v>
      </c>
      <c r="D4" s="111">
        <v>1990</v>
      </c>
      <c r="E4" s="112" t="s">
        <v>231</v>
      </c>
      <c r="F4" s="112">
        <v>94</v>
      </c>
      <c r="G4" s="113">
        <v>0.01537037037037037</v>
      </c>
      <c r="H4" s="114" t="str">
        <f aca="true" t="shared" si="0" ref="H4:H35">IF(LEN(B4)=0," ",IF(MID(B4,LEN(B4),1)="á","Ž","M"))</f>
        <v>Ž</v>
      </c>
    </row>
    <row r="5" spans="1:8" s="115" customFormat="1" ht="16.5" customHeight="1">
      <c r="A5" s="68">
        <v>2</v>
      </c>
      <c r="B5" s="110" t="s">
        <v>164</v>
      </c>
      <c r="C5" s="110" t="s">
        <v>137</v>
      </c>
      <c r="D5" s="111">
        <v>1999</v>
      </c>
      <c r="E5" s="116" t="s">
        <v>165</v>
      </c>
      <c r="F5" s="112">
        <v>85</v>
      </c>
      <c r="G5" s="113">
        <v>0.01664351851851852</v>
      </c>
      <c r="H5" s="114" t="str">
        <f t="shared" si="0"/>
        <v>Ž</v>
      </c>
    </row>
    <row r="6" spans="1:8" s="115" customFormat="1" ht="16.5" customHeight="1">
      <c r="A6" s="68">
        <v>3</v>
      </c>
      <c r="B6" s="110" t="s">
        <v>140</v>
      </c>
      <c r="C6" s="110" t="s">
        <v>106</v>
      </c>
      <c r="D6" s="111">
        <v>2005</v>
      </c>
      <c r="E6" s="116" t="s">
        <v>141</v>
      </c>
      <c r="F6" s="112">
        <v>84</v>
      </c>
      <c r="G6" s="113">
        <v>0.020069444444444442</v>
      </c>
      <c r="H6" s="114" t="str">
        <f t="shared" si="0"/>
        <v>Ž</v>
      </c>
    </row>
    <row r="7" spans="1:8" s="115" customFormat="1" ht="16.5" customHeight="1">
      <c r="A7" s="68">
        <v>4</v>
      </c>
      <c r="B7" s="110" t="s">
        <v>207</v>
      </c>
      <c r="C7" s="110" t="s">
        <v>213</v>
      </c>
      <c r="D7" s="111">
        <v>1961</v>
      </c>
      <c r="E7" s="116" t="s">
        <v>39</v>
      </c>
      <c r="F7" s="112">
        <v>102</v>
      </c>
      <c r="G7" s="113">
        <v>0.02146990740740741</v>
      </c>
      <c r="H7" s="114" t="str">
        <f t="shared" si="0"/>
        <v>Ž</v>
      </c>
    </row>
    <row r="8" spans="1:11" s="115" customFormat="1" ht="16.5" customHeight="1">
      <c r="A8" s="68">
        <v>5</v>
      </c>
      <c r="B8" s="110" t="s">
        <v>210</v>
      </c>
      <c r="C8" s="110" t="s">
        <v>211</v>
      </c>
      <c r="D8" s="111">
        <v>1984</v>
      </c>
      <c r="E8" s="116" t="s">
        <v>212</v>
      </c>
      <c r="F8" s="112">
        <v>101</v>
      </c>
      <c r="G8" s="113">
        <v>0.022743055555555555</v>
      </c>
      <c r="H8" s="114" t="str">
        <f t="shared" si="0"/>
        <v>Ž</v>
      </c>
      <c r="K8" s="115" t="s">
        <v>12</v>
      </c>
    </row>
    <row r="9" spans="1:8" s="115" customFormat="1" ht="16.5" customHeight="1">
      <c r="A9" s="68">
        <v>6</v>
      </c>
      <c r="B9" s="110" t="s">
        <v>136</v>
      </c>
      <c r="C9" s="110" t="s">
        <v>139</v>
      </c>
      <c r="D9" s="111">
        <v>2010</v>
      </c>
      <c r="E9" s="116" t="s">
        <v>28</v>
      </c>
      <c r="F9" s="112">
        <v>97</v>
      </c>
      <c r="G9" s="113">
        <v>0.023078703703703702</v>
      </c>
      <c r="H9" s="114" t="str">
        <f t="shared" si="0"/>
        <v>Ž</v>
      </c>
    </row>
    <row r="10" spans="1:8" s="115" customFormat="1" ht="16.5" customHeight="1">
      <c r="A10" s="68">
        <v>7</v>
      </c>
      <c r="B10" s="110" t="s">
        <v>136</v>
      </c>
      <c r="C10" s="110" t="s">
        <v>137</v>
      </c>
      <c r="D10" s="111">
        <v>1978</v>
      </c>
      <c r="E10" s="116" t="s">
        <v>28</v>
      </c>
      <c r="F10" s="112">
        <v>96</v>
      </c>
      <c r="G10" s="113">
        <v>0.02309027777777778</v>
      </c>
      <c r="H10" s="114" t="str">
        <f t="shared" si="0"/>
        <v>Ž</v>
      </c>
    </row>
    <row r="11" spans="1:8" s="115" customFormat="1" ht="16.5" customHeight="1">
      <c r="A11" s="68">
        <v>8</v>
      </c>
      <c r="B11" s="110" t="s">
        <v>145</v>
      </c>
      <c r="C11" s="110" t="s">
        <v>146</v>
      </c>
      <c r="D11" s="111">
        <v>2008</v>
      </c>
      <c r="E11" s="116" t="s">
        <v>147</v>
      </c>
      <c r="F11" s="112">
        <v>86</v>
      </c>
      <c r="G11" s="113">
        <v>0.02440972222222222</v>
      </c>
      <c r="H11" s="114" t="str">
        <f t="shared" si="0"/>
        <v>Ž</v>
      </c>
    </row>
    <row r="12" spans="1:8" s="115" customFormat="1" ht="16.5" customHeight="1">
      <c r="A12" s="68">
        <v>9</v>
      </c>
      <c r="B12" s="110" t="s">
        <v>148</v>
      </c>
      <c r="C12" s="110" t="s">
        <v>149</v>
      </c>
      <c r="D12" s="111">
        <v>1978</v>
      </c>
      <c r="E12" s="116" t="s">
        <v>147</v>
      </c>
      <c r="F12" s="112">
        <v>89</v>
      </c>
      <c r="G12" s="113">
        <v>0.037245370370370366</v>
      </c>
      <c r="H12" s="114" t="str">
        <f t="shared" si="0"/>
        <v>Ž</v>
      </c>
    </row>
    <row r="13" spans="1:8" s="115" customFormat="1" ht="16.5" customHeight="1">
      <c r="A13" s="68">
        <v>1</v>
      </c>
      <c r="B13" s="110" t="s">
        <v>100</v>
      </c>
      <c r="C13" s="110" t="s">
        <v>109</v>
      </c>
      <c r="D13" s="111">
        <v>1987</v>
      </c>
      <c r="E13" s="116" t="s">
        <v>214</v>
      </c>
      <c r="F13" s="112">
        <v>93</v>
      </c>
      <c r="G13" s="113">
        <v>0.01076388888888889</v>
      </c>
      <c r="H13" s="114" t="str">
        <f t="shared" si="0"/>
        <v>M</v>
      </c>
    </row>
    <row r="14" spans="1:8" s="115" customFormat="1" ht="16.5" customHeight="1">
      <c r="A14" s="68">
        <v>2</v>
      </c>
      <c r="B14" s="110" t="s">
        <v>227</v>
      </c>
      <c r="C14" s="110" t="s">
        <v>228</v>
      </c>
      <c r="D14" s="111">
        <v>1962</v>
      </c>
      <c r="E14" s="112" t="s">
        <v>107</v>
      </c>
      <c r="F14" s="112">
        <v>95</v>
      </c>
      <c r="G14" s="113">
        <v>0.011585648148148149</v>
      </c>
      <c r="H14" s="114" t="str">
        <f t="shared" si="0"/>
        <v>M</v>
      </c>
    </row>
    <row r="15" spans="1:8" s="115" customFormat="1" ht="16.5" customHeight="1">
      <c r="A15" s="68">
        <v>3</v>
      </c>
      <c r="B15" s="110" t="s">
        <v>177</v>
      </c>
      <c r="C15" s="110" t="s">
        <v>24</v>
      </c>
      <c r="D15" s="111">
        <v>1999</v>
      </c>
      <c r="E15" s="112" t="s">
        <v>178</v>
      </c>
      <c r="F15" s="112">
        <v>83</v>
      </c>
      <c r="G15" s="113">
        <v>0.01199074074074074</v>
      </c>
      <c r="H15" s="114" t="str">
        <f t="shared" si="0"/>
        <v>M</v>
      </c>
    </row>
    <row r="16" spans="1:8" s="115" customFormat="1" ht="16.5" customHeight="1">
      <c r="A16" s="68">
        <v>4</v>
      </c>
      <c r="B16" s="110" t="s">
        <v>173</v>
      </c>
      <c r="C16" s="110" t="s">
        <v>174</v>
      </c>
      <c r="D16" s="111">
        <v>1998</v>
      </c>
      <c r="E16" s="116" t="s">
        <v>75</v>
      </c>
      <c r="F16" s="112">
        <v>91</v>
      </c>
      <c r="G16" s="113">
        <v>0.01355324074074074</v>
      </c>
      <c r="H16" s="114" t="str">
        <f t="shared" si="0"/>
        <v>M</v>
      </c>
    </row>
    <row r="17" spans="1:8" s="115" customFormat="1" ht="16.5" customHeight="1">
      <c r="A17" s="68">
        <v>5</v>
      </c>
      <c r="B17" s="110" t="s">
        <v>177</v>
      </c>
      <c r="C17" s="110" t="s">
        <v>63</v>
      </c>
      <c r="D17" s="111">
        <v>2003</v>
      </c>
      <c r="E17" s="112" t="s">
        <v>178</v>
      </c>
      <c r="F17" s="112">
        <v>80</v>
      </c>
      <c r="G17" s="113">
        <v>0.013587962962962963</v>
      </c>
      <c r="H17" s="114" t="str">
        <f t="shared" si="0"/>
        <v>M</v>
      </c>
    </row>
    <row r="18" spans="1:8" s="115" customFormat="1" ht="16.5" customHeight="1">
      <c r="A18" s="68">
        <v>6</v>
      </c>
      <c r="B18" s="110" t="s">
        <v>152</v>
      </c>
      <c r="C18" s="110" t="s">
        <v>56</v>
      </c>
      <c r="D18" s="111">
        <v>1978</v>
      </c>
      <c r="E18" s="116" t="s">
        <v>153</v>
      </c>
      <c r="F18" s="112">
        <v>99</v>
      </c>
      <c r="G18" s="113">
        <v>0.014849537037037036</v>
      </c>
      <c r="H18" s="114" t="str">
        <f t="shared" si="0"/>
        <v>M</v>
      </c>
    </row>
    <row r="19" spans="1:8" s="115" customFormat="1" ht="16.5" customHeight="1">
      <c r="A19" s="68">
        <v>7</v>
      </c>
      <c r="B19" s="110" t="s">
        <v>233</v>
      </c>
      <c r="C19" s="110" t="s">
        <v>232</v>
      </c>
      <c r="D19" s="111">
        <v>1986</v>
      </c>
      <c r="E19" s="112" t="s">
        <v>153</v>
      </c>
      <c r="F19" s="112">
        <v>100</v>
      </c>
      <c r="G19" s="113">
        <v>0.015277777777777777</v>
      </c>
      <c r="H19" s="114" t="str">
        <f t="shared" si="0"/>
        <v>M</v>
      </c>
    </row>
    <row r="20" spans="1:8" s="115" customFormat="1" ht="16.5" customHeight="1">
      <c r="A20" s="68">
        <v>8</v>
      </c>
      <c r="B20" s="110" t="s">
        <v>175</v>
      </c>
      <c r="C20" s="110" t="s">
        <v>176</v>
      </c>
      <c r="D20" s="111">
        <v>1997</v>
      </c>
      <c r="E20" s="112" t="s">
        <v>75</v>
      </c>
      <c r="F20" s="112">
        <v>92</v>
      </c>
      <c r="G20" s="113">
        <v>0.016087962962962964</v>
      </c>
      <c r="H20" s="114" t="str">
        <f t="shared" si="0"/>
        <v>M</v>
      </c>
    </row>
    <row r="21" spans="1:8" s="115" customFormat="1" ht="16.5" customHeight="1">
      <c r="A21" s="68">
        <v>9</v>
      </c>
      <c r="B21" s="110" t="s">
        <v>86</v>
      </c>
      <c r="C21" s="110" t="s">
        <v>158</v>
      </c>
      <c r="D21" s="111">
        <v>2003</v>
      </c>
      <c r="E21" s="116" t="s">
        <v>159</v>
      </c>
      <c r="F21" s="112">
        <v>82</v>
      </c>
      <c r="G21" s="113">
        <v>0.01888888888888889</v>
      </c>
      <c r="H21" s="114" t="str">
        <f t="shared" si="0"/>
        <v>M</v>
      </c>
    </row>
    <row r="22" spans="1:8" s="115" customFormat="1" ht="16.5" customHeight="1">
      <c r="A22" s="68">
        <v>10</v>
      </c>
      <c r="B22" s="110" t="s">
        <v>29</v>
      </c>
      <c r="C22" s="110" t="s">
        <v>138</v>
      </c>
      <c r="D22" s="111">
        <v>2008</v>
      </c>
      <c r="E22" s="116" t="s">
        <v>28</v>
      </c>
      <c r="F22" s="112">
        <v>98</v>
      </c>
      <c r="G22" s="113">
        <v>0.02091435185185185</v>
      </c>
      <c r="H22" s="114" t="str">
        <f t="shared" si="0"/>
        <v>M</v>
      </c>
    </row>
    <row r="23" spans="1:8" s="115" customFormat="1" ht="16.5" customHeight="1">
      <c r="A23" s="68">
        <v>11</v>
      </c>
      <c r="B23" s="110" t="s">
        <v>151</v>
      </c>
      <c r="C23" s="110" t="s">
        <v>67</v>
      </c>
      <c r="D23" s="111">
        <v>1973</v>
      </c>
      <c r="E23" s="116" t="s">
        <v>147</v>
      </c>
      <c r="F23" s="112">
        <v>90</v>
      </c>
      <c r="G23" s="113">
        <v>0.02440972222222222</v>
      </c>
      <c r="H23" s="114" t="str">
        <f t="shared" si="0"/>
        <v>M</v>
      </c>
    </row>
    <row r="24" spans="1:8" s="115" customFormat="1" ht="16.5" customHeight="1">
      <c r="A24" s="68">
        <v>12</v>
      </c>
      <c r="B24" s="110" t="s">
        <v>218</v>
      </c>
      <c r="C24" s="110" t="s">
        <v>221</v>
      </c>
      <c r="D24" s="111">
        <v>2012</v>
      </c>
      <c r="E24" s="112" t="s">
        <v>220</v>
      </c>
      <c r="F24" s="112">
        <v>103</v>
      </c>
      <c r="G24" s="113">
        <v>0.034930555555555555</v>
      </c>
      <c r="H24" s="114" t="str">
        <f t="shared" si="0"/>
        <v>M</v>
      </c>
    </row>
    <row r="25" spans="1:8" s="115" customFormat="1" ht="16.5" customHeight="1">
      <c r="A25" s="68">
        <v>13</v>
      </c>
      <c r="B25" s="110" t="s">
        <v>151</v>
      </c>
      <c r="C25" s="110" t="s">
        <v>150</v>
      </c>
      <c r="D25" s="111">
        <v>2010</v>
      </c>
      <c r="E25" s="116" t="s">
        <v>147</v>
      </c>
      <c r="F25" s="112">
        <v>87</v>
      </c>
      <c r="G25" s="113">
        <v>0.037245370370370366</v>
      </c>
      <c r="H25" s="114" t="str">
        <f t="shared" si="0"/>
        <v>M</v>
      </c>
    </row>
    <row r="26" spans="1:8" ht="12.75">
      <c r="A26" s="68"/>
      <c r="B26" s="62"/>
      <c r="C26" s="62"/>
      <c r="D26" s="63"/>
      <c r="E26" s="64"/>
      <c r="F26" s="64"/>
      <c r="G26" s="92"/>
      <c r="H26" s="35" t="str">
        <f t="shared" si="0"/>
        <v> </v>
      </c>
    </row>
    <row r="27" spans="1:8" ht="12.75">
      <c r="A27" s="68"/>
      <c r="B27" s="62"/>
      <c r="C27" s="62"/>
      <c r="D27" s="63"/>
      <c r="E27" s="64"/>
      <c r="F27" s="64"/>
      <c r="G27" s="92"/>
      <c r="H27" s="35" t="str">
        <f t="shared" si="0"/>
        <v> </v>
      </c>
    </row>
    <row r="28" spans="1:8" ht="12.75">
      <c r="A28" s="68"/>
      <c r="B28" s="62"/>
      <c r="C28" s="62"/>
      <c r="D28" s="63"/>
      <c r="E28" s="64"/>
      <c r="F28" s="64"/>
      <c r="G28" s="92"/>
      <c r="H28" s="35" t="str">
        <f t="shared" si="0"/>
        <v> </v>
      </c>
    </row>
    <row r="29" spans="1:8" ht="12.75">
      <c r="A29" s="68"/>
      <c r="B29" s="62"/>
      <c r="C29" s="62"/>
      <c r="D29" s="63"/>
      <c r="E29" s="64"/>
      <c r="F29" s="64"/>
      <c r="G29" s="92"/>
      <c r="H29" s="35" t="str">
        <f t="shared" si="0"/>
        <v> </v>
      </c>
    </row>
    <row r="30" spans="1:8" ht="12.75">
      <c r="A30" s="68"/>
      <c r="B30" s="62"/>
      <c r="C30" s="62"/>
      <c r="D30" s="63"/>
      <c r="E30" s="64"/>
      <c r="F30" s="64"/>
      <c r="G30" s="92"/>
      <c r="H30" s="35" t="str">
        <f t="shared" si="0"/>
        <v> </v>
      </c>
    </row>
    <row r="31" spans="1:8" ht="12.75">
      <c r="A31" s="68"/>
      <c r="B31" s="62"/>
      <c r="C31" s="62"/>
      <c r="D31" s="63"/>
      <c r="E31" s="64"/>
      <c r="F31" s="64"/>
      <c r="G31" s="92"/>
      <c r="H31" s="35" t="str">
        <f t="shared" si="0"/>
        <v> </v>
      </c>
    </row>
    <row r="32" spans="1:8" ht="12.75">
      <c r="A32" s="68"/>
      <c r="B32" s="62"/>
      <c r="C32" s="62"/>
      <c r="D32" s="63"/>
      <c r="E32" s="64"/>
      <c r="F32" s="64"/>
      <c r="G32" s="92"/>
      <c r="H32" s="35" t="str">
        <f t="shared" si="0"/>
        <v> </v>
      </c>
    </row>
    <row r="33" spans="1:8" ht="12.75">
      <c r="A33" s="68"/>
      <c r="B33" s="62"/>
      <c r="C33" s="62"/>
      <c r="D33" s="63"/>
      <c r="E33" s="64"/>
      <c r="F33" s="64"/>
      <c r="G33" s="92"/>
      <c r="H33" s="35" t="str">
        <f t="shared" si="0"/>
        <v> </v>
      </c>
    </row>
    <row r="34" spans="1:8" ht="12.75">
      <c r="A34" s="68"/>
      <c r="B34" s="62"/>
      <c r="C34" s="62"/>
      <c r="D34" s="63"/>
      <c r="E34" s="64"/>
      <c r="F34" s="64"/>
      <c r="G34" s="92"/>
      <c r="H34" s="35" t="str">
        <f t="shared" si="0"/>
        <v> </v>
      </c>
    </row>
    <row r="35" spans="1:8" ht="12.75">
      <c r="A35" s="68"/>
      <c r="B35" s="62"/>
      <c r="C35" s="62"/>
      <c r="D35" s="63"/>
      <c r="E35" s="64"/>
      <c r="F35" s="64"/>
      <c r="G35" s="92"/>
      <c r="H35" s="35" t="str">
        <f t="shared" si="0"/>
        <v> </v>
      </c>
    </row>
    <row r="36" spans="1:8" ht="12.75">
      <c r="A36" s="68"/>
      <c r="B36" s="62"/>
      <c r="C36" s="62"/>
      <c r="D36" s="63"/>
      <c r="E36" s="64"/>
      <c r="F36" s="64"/>
      <c r="G36" s="92"/>
      <c r="H36" s="35" t="str">
        <f aca="true" t="shared" si="1" ref="H36:H53">IF(LEN(B36)=0," ",IF(MID(B36,LEN(B36),1)="á","Ž","M"))</f>
        <v> </v>
      </c>
    </row>
    <row r="37" spans="1:8" ht="12.75">
      <c r="A37" s="68"/>
      <c r="B37" s="62"/>
      <c r="C37" s="62"/>
      <c r="D37" s="63"/>
      <c r="E37" s="64"/>
      <c r="F37" s="64"/>
      <c r="G37" s="92"/>
      <c r="H37" s="35" t="str">
        <f t="shared" si="1"/>
        <v> </v>
      </c>
    </row>
    <row r="38" spans="1:8" ht="12.75">
      <c r="A38" s="68"/>
      <c r="B38" s="62"/>
      <c r="C38" s="62"/>
      <c r="D38" s="63"/>
      <c r="E38" s="64"/>
      <c r="F38" s="64"/>
      <c r="G38" s="92"/>
      <c r="H38" s="35" t="str">
        <f t="shared" si="1"/>
        <v> </v>
      </c>
    </row>
    <row r="39" spans="1:8" ht="12.75">
      <c r="A39" s="68"/>
      <c r="B39" s="62"/>
      <c r="C39" s="62"/>
      <c r="D39" s="63"/>
      <c r="E39" s="64"/>
      <c r="F39" s="64"/>
      <c r="G39" s="92"/>
      <c r="H39" s="35" t="str">
        <f t="shared" si="1"/>
        <v> </v>
      </c>
    </row>
    <row r="40" spans="1:8" ht="12.75">
      <c r="A40" s="68"/>
      <c r="B40" s="62"/>
      <c r="C40" s="62"/>
      <c r="D40" s="63"/>
      <c r="E40" s="64"/>
      <c r="F40" s="64"/>
      <c r="G40" s="92"/>
      <c r="H40" s="35" t="str">
        <f t="shared" si="1"/>
        <v> </v>
      </c>
    </row>
    <row r="41" spans="1:8" ht="12.75">
      <c r="A41" s="68"/>
      <c r="B41" s="62"/>
      <c r="C41" s="62"/>
      <c r="D41" s="63"/>
      <c r="E41" s="64"/>
      <c r="F41" s="64"/>
      <c r="G41" s="92"/>
      <c r="H41" s="35" t="str">
        <f t="shared" si="1"/>
        <v> </v>
      </c>
    </row>
    <row r="42" spans="1:8" ht="12.75">
      <c r="A42" s="68"/>
      <c r="B42" s="62"/>
      <c r="C42" s="62"/>
      <c r="D42" s="63"/>
      <c r="E42" s="64"/>
      <c r="F42" s="64"/>
      <c r="G42" s="92"/>
      <c r="H42" s="35" t="str">
        <f t="shared" si="1"/>
        <v> </v>
      </c>
    </row>
    <row r="43" spans="1:8" ht="12.75">
      <c r="A43" s="68"/>
      <c r="B43" s="62"/>
      <c r="C43" s="62"/>
      <c r="D43" s="63"/>
      <c r="E43" s="64"/>
      <c r="F43" s="64"/>
      <c r="G43" s="92"/>
      <c r="H43" s="35" t="str">
        <f t="shared" si="1"/>
        <v> </v>
      </c>
    </row>
    <row r="44" spans="1:8" ht="12.75">
      <c r="A44" s="68"/>
      <c r="B44" s="62"/>
      <c r="C44" s="62"/>
      <c r="D44" s="63"/>
      <c r="E44" s="64"/>
      <c r="F44" s="64"/>
      <c r="G44" s="92"/>
      <c r="H44" s="35" t="str">
        <f t="shared" si="1"/>
        <v> </v>
      </c>
    </row>
    <row r="45" spans="1:8" ht="12.75">
      <c r="A45" s="68"/>
      <c r="B45" s="62"/>
      <c r="C45" s="62"/>
      <c r="D45" s="63"/>
      <c r="E45" s="64"/>
      <c r="F45" s="64"/>
      <c r="G45" s="92"/>
      <c r="H45" s="35" t="str">
        <f t="shared" si="1"/>
        <v> </v>
      </c>
    </row>
    <row r="46" spans="1:8" ht="12.75">
      <c r="A46" s="68"/>
      <c r="B46" s="62"/>
      <c r="C46" s="62"/>
      <c r="D46" s="63"/>
      <c r="E46" s="64"/>
      <c r="F46" s="64"/>
      <c r="G46" s="92"/>
      <c r="H46" s="35" t="str">
        <f t="shared" si="1"/>
        <v> </v>
      </c>
    </row>
    <row r="47" spans="1:8" ht="12.75">
      <c r="A47" s="68"/>
      <c r="B47" s="62"/>
      <c r="C47" s="62"/>
      <c r="D47" s="63"/>
      <c r="E47" s="64"/>
      <c r="F47" s="64"/>
      <c r="G47" s="92"/>
      <c r="H47" s="35" t="str">
        <f t="shared" si="1"/>
        <v> </v>
      </c>
    </row>
    <row r="48" spans="1:8" ht="12.75">
      <c r="A48" s="68"/>
      <c r="B48" s="62"/>
      <c r="C48" s="62"/>
      <c r="D48" s="63"/>
      <c r="E48" s="64"/>
      <c r="F48" s="64"/>
      <c r="G48" s="92"/>
      <c r="H48" s="35" t="str">
        <f t="shared" si="1"/>
        <v> </v>
      </c>
    </row>
    <row r="49" spans="1:8" ht="12.75">
      <c r="A49" s="68"/>
      <c r="B49" s="62"/>
      <c r="C49" s="62"/>
      <c r="D49" s="63"/>
      <c r="E49" s="64"/>
      <c r="F49" s="64"/>
      <c r="G49" s="92"/>
      <c r="H49" s="35" t="str">
        <f t="shared" si="1"/>
        <v> </v>
      </c>
    </row>
    <row r="50" spans="1:8" ht="12.75">
      <c r="A50" s="68"/>
      <c r="B50" s="62"/>
      <c r="C50" s="62"/>
      <c r="D50" s="63"/>
      <c r="E50" s="64"/>
      <c r="F50" s="64"/>
      <c r="G50" s="92"/>
      <c r="H50" s="35" t="str">
        <f t="shared" si="1"/>
        <v> </v>
      </c>
    </row>
    <row r="51" spans="1:8" ht="12.75">
      <c r="A51" s="68"/>
      <c r="B51" s="62"/>
      <c r="C51" s="62"/>
      <c r="D51" s="63"/>
      <c r="E51" s="64"/>
      <c r="F51" s="64"/>
      <c r="G51" s="92"/>
      <c r="H51" s="35" t="str">
        <f t="shared" si="1"/>
        <v> </v>
      </c>
    </row>
    <row r="52" spans="1:8" ht="12.75">
      <c r="A52" s="68"/>
      <c r="B52" s="62"/>
      <c r="C52" s="62"/>
      <c r="D52" s="63"/>
      <c r="E52" s="64"/>
      <c r="F52" s="64"/>
      <c r="G52" s="92"/>
      <c r="H52" s="35" t="str">
        <f t="shared" si="1"/>
        <v> </v>
      </c>
    </row>
    <row r="53" spans="1:8" ht="13.5" thickBot="1">
      <c r="A53" s="69"/>
      <c r="B53" s="62"/>
      <c r="C53" s="65"/>
      <c r="D53" s="66"/>
      <c r="E53" s="67"/>
      <c r="F53" s="67"/>
      <c r="G53" s="93"/>
      <c r="H53" s="36" t="str">
        <f t="shared" si="1"/>
        <v> </v>
      </c>
    </row>
    <row r="54" ht="12.75">
      <c r="H54" s="15"/>
    </row>
    <row r="55" ht="12.75">
      <c r="H55" s="15"/>
    </row>
    <row r="56" ht="12.75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12.75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12.75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12.75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ht="12.75">
      <c r="H83" s="15"/>
    </row>
    <row r="84" ht="12.75">
      <c r="H84" s="15"/>
    </row>
    <row r="85" ht="12.75">
      <c r="H85" s="15"/>
    </row>
    <row r="86" ht="12.75">
      <c r="H86" s="15"/>
    </row>
    <row r="87" ht="12.75">
      <c r="H87" s="15"/>
    </row>
    <row r="88" ht="12.75">
      <c r="H88" s="15"/>
    </row>
    <row r="89" ht="12.75">
      <c r="H89" s="15"/>
    </row>
    <row r="90" ht="12.75">
      <c r="H90" s="15"/>
    </row>
    <row r="91" ht="12.75">
      <c r="H91" s="15"/>
    </row>
    <row r="92" ht="12.75">
      <c r="H92" s="15"/>
    </row>
    <row r="93" ht="12.75">
      <c r="H93" s="15"/>
    </row>
    <row r="94" ht="12.75">
      <c r="H94" s="15"/>
    </row>
    <row r="95" ht="12.75">
      <c r="H95" s="15"/>
    </row>
    <row r="96" ht="12.75">
      <c r="H96" s="15"/>
    </row>
    <row r="97" ht="12.75">
      <c r="H97" s="15"/>
    </row>
    <row r="98" ht="12.75">
      <c r="H98" s="15"/>
    </row>
    <row r="99" ht="12.75">
      <c r="H99" s="15"/>
    </row>
    <row r="100" ht="12.75">
      <c r="H100" s="15"/>
    </row>
    <row r="101" ht="12.75">
      <c r="H101" s="15"/>
    </row>
    <row r="102" ht="12.75">
      <c r="H102" s="15"/>
    </row>
    <row r="103" ht="12.75">
      <c r="H103" s="15"/>
    </row>
    <row r="104" ht="12.75">
      <c r="H104" s="15"/>
    </row>
    <row r="105" ht="12.75">
      <c r="H105" s="15"/>
    </row>
    <row r="106" ht="12.75">
      <c r="H106" s="15"/>
    </row>
    <row r="107" ht="12.75">
      <c r="H107" s="15"/>
    </row>
    <row r="108" ht="12.75">
      <c r="H108" s="15"/>
    </row>
    <row r="109" ht="12.75">
      <c r="H109" s="15"/>
    </row>
    <row r="110" ht="12.75">
      <c r="H110" s="15"/>
    </row>
    <row r="111" ht="12.75">
      <c r="H111" s="15"/>
    </row>
    <row r="112" ht="12.75">
      <c r="H112" s="15"/>
    </row>
    <row r="113" ht="12.75">
      <c r="H113" s="15"/>
    </row>
    <row r="114" ht="12.75">
      <c r="H114" s="15"/>
    </row>
    <row r="115" ht="12.75">
      <c r="H115" s="15"/>
    </row>
    <row r="116" ht="12.75">
      <c r="H116" s="15"/>
    </row>
    <row r="117" ht="12.75">
      <c r="H117" s="15"/>
    </row>
    <row r="118" ht="12.75">
      <c r="H118" s="15"/>
    </row>
    <row r="119" ht="12.75">
      <c r="H119" s="15"/>
    </row>
    <row r="120" ht="12.75">
      <c r="H120" s="15"/>
    </row>
    <row r="121" ht="12.75">
      <c r="H121" s="15"/>
    </row>
    <row r="122" ht="12.75">
      <c r="H122" s="15"/>
    </row>
    <row r="123" ht="12.75">
      <c r="H123" s="15"/>
    </row>
    <row r="124" ht="12.75">
      <c r="H124" s="15"/>
    </row>
    <row r="125" ht="12.75">
      <c r="H125" s="15"/>
    </row>
    <row r="126" ht="12.75">
      <c r="H126" s="15"/>
    </row>
    <row r="127" ht="12.75">
      <c r="H127" s="15"/>
    </row>
    <row r="128" ht="12.75">
      <c r="H128" s="15"/>
    </row>
    <row r="129" ht="12.75">
      <c r="H129" s="15"/>
    </row>
    <row r="130" ht="12.75">
      <c r="H130" s="15"/>
    </row>
    <row r="131" ht="12.75">
      <c r="H131" s="15"/>
    </row>
    <row r="132" ht="12.75">
      <c r="H132" s="15"/>
    </row>
    <row r="133" ht="12.75">
      <c r="H133" s="15"/>
    </row>
    <row r="134" ht="12.75">
      <c r="H134" s="15"/>
    </row>
    <row r="135" ht="12.75">
      <c r="H135" s="15"/>
    </row>
    <row r="136" ht="12.75">
      <c r="H136" s="15"/>
    </row>
    <row r="137" ht="12.75">
      <c r="H137" s="15"/>
    </row>
    <row r="138" ht="12.75">
      <c r="H138" s="15"/>
    </row>
    <row r="139" ht="12.75">
      <c r="H139" s="15"/>
    </row>
    <row r="140" ht="12.75">
      <c r="H140" s="15"/>
    </row>
    <row r="141" ht="12.75">
      <c r="H141" s="15"/>
    </row>
    <row r="142" ht="12.75">
      <c r="H142" s="15"/>
    </row>
    <row r="143" ht="12.75">
      <c r="H143" s="15"/>
    </row>
    <row r="144" ht="12.75">
      <c r="H144" s="15"/>
    </row>
    <row r="145" ht="12.75">
      <c r="H145" s="15"/>
    </row>
    <row r="146" ht="12.75">
      <c r="H146" s="15"/>
    </row>
    <row r="147" ht="12.75">
      <c r="H147" s="15"/>
    </row>
    <row r="148" ht="12.75">
      <c r="H148" s="15"/>
    </row>
    <row r="149" ht="12.75">
      <c r="H149" s="15"/>
    </row>
    <row r="150" ht="12.75">
      <c r="H150" s="15"/>
    </row>
    <row r="151" ht="12.75">
      <c r="H151" s="15"/>
    </row>
    <row r="152" ht="12.75">
      <c r="H152" s="15"/>
    </row>
    <row r="153" ht="12.75">
      <c r="H153" s="15"/>
    </row>
    <row r="154" ht="12.75">
      <c r="H154" s="15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</sheetData>
  <sheetProtection sort="0"/>
  <mergeCells count="2">
    <mergeCell ref="A1:H1"/>
    <mergeCell ref="A2:H2"/>
  </mergeCells>
  <conditionalFormatting sqref="B4:B53">
    <cfRule type="containsText" priority="2" dxfId="0" operator="containsText" text=" ">
      <formula>NOT(ISERROR(SEARCH(" ",B4)))</formula>
    </cfRule>
  </conditionalFormatting>
  <printOptions/>
  <pageMargins left="0.48" right="0.24" top="0.75" bottom="0.75" header="0.3" footer="0.3"/>
  <pageSetup fitToWidth="0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Zdeněk</cp:lastModifiedBy>
  <cp:lastPrinted>2015-05-30T16:35:05Z</cp:lastPrinted>
  <dcterms:created xsi:type="dcterms:W3CDTF">2003-05-05T18:44:22Z</dcterms:created>
  <dcterms:modified xsi:type="dcterms:W3CDTF">2015-05-31T17:36:02Z</dcterms:modified>
  <cp:category/>
  <cp:version/>
  <cp:contentType/>
  <cp:contentStatus/>
</cp:coreProperties>
</file>